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545" windowWidth="15600" windowHeight="4530"/>
  </bookViews>
  <sheets>
    <sheet name="перечень МКД" sheetId="1" r:id="rId1"/>
    <sheet name="виды ремонта" sheetId="4" r:id="rId2"/>
    <sheet name="показатели" sheetId="3" r:id="rId3"/>
  </sheets>
  <definedNames>
    <definedName name="_xlnm.Print_Area" localSheetId="1">'виды ремонта'!$A$1:$AE$25</definedName>
    <definedName name="_xlnm.Print_Area" localSheetId="0">'перечень МКД'!$A$1:$U$27</definedName>
    <definedName name="Перечень">#REF!</definedName>
    <definedName name="Перечень2">#REF!</definedName>
    <definedName name="Перечень3">#REF!</definedName>
  </definedNames>
  <calcPr calcId="144525"/>
</workbook>
</file>

<file path=xl/calcChain.xml><?xml version="1.0" encoding="utf-8"?>
<calcChain xmlns="http://schemas.openxmlformats.org/spreadsheetml/2006/main">
  <c r="N11" i="1" l="1"/>
  <c r="N12" i="1"/>
  <c r="N9" i="1"/>
  <c r="N13" i="1"/>
  <c r="N10" i="1"/>
  <c r="E8" i="3" l="1"/>
  <c r="W14" i="4" l="1"/>
  <c r="W15" i="4" s="1"/>
  <c r="V15" i="4"/>
  <c r="P15" i="1"/>
  <c r="O15" i="1"/>
  <c r="M15" i="1"/>
  <c r="J15" i="1"/>
  <c r="L15" i="1"/>
  <c r="K15" i="1"/>
  <c r="AE14" i="4" l="1"/>
  <c r="I14" i="4" s="1"/>
  <c r="R14" i="1" s="1"/>
  <c r="N14" i="1" s="1"/>
  <c r="S14" i="1" s="1"/>
  <c r="J25" i="4" l="1"/>
  <c r="K25" i="4"/>
  <c r="L25" i="4"/>
  <c r="M25" i="4"/>
  <c r="N25" i="4"/>
  <c r="O25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I25" i="4"/>
  <c r="K25" i="1" l="1"/>
  <c r="L25" i="1"/>
  <c r="M25" i="1"/>
  <c r="D11" i="3" s="1"/>
  <c r="O25" i="1"/>
  <c r="P25" i="1"/>
  <c r="Q25" i="1"/>
  <c r="J25" i="1"/>
  <c r="C11" i="3" s="1"/>
  <c r="K20" i="1"/>
  <c r="L20" i="1"/>
  <c r="M20" i="1"/>
  <c r="D9" i="3" s="1"/>
  <c r="O20" i="1"/>
  <c r="P20" i="1"/>
  <c r="Q20" i="1"/>
  <c r="R20" i="1"/>
  <c r="J20" i="1"/>
  <c r="C9" i="3" s="1"/>
  <c r="R25" i="1" l="1"/>
  <c r="N25" i="1" l="1"/>
  <c r="F11" i="3" s="1"/>
  <c r="AE10" i="4" l="1"/>
  <c r="AE11" i="4"/>
  <c r="AE12" i="4"/>
  <c r="AE13" i="4"/>
  <c r="AE9" i="4"/>
  <c r="AE15" i="4" s="1"/>
  <c r="R13" i="1"/>
  <c r="R15" i="1" s="1"/>
  <c r="N20" i="1" l="1"/>
  <c r="F9" i="3" s="1"/>
  <c r="I10" i="4"/>
  <c r="I13" i="4"/>
  <c r="I12" i="4"/>
  <c r="I11" i="4"/>
  <c r="I9" i="4"/>
  <c r="I15" i="4" s="1"/>
  <c r="K20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AC20" i="4"/>
  <c r="AD20" i="4"/>
  <c r="J20" i="4"/>
  <c r="AE20" i="4" l="1"/>
  <c r="I20" i="4"/>
  <c r="D12" i="3" l="1"/>
  <c r="C12" i="3"/>
  <c r="R15" i="4" l="1"/>
  <c r="A10" i="4"/>
  <c r="F12" i="3" l="1"/>
  <c r="E7" i="3" l="1"/>
  <c r="A12" i="4" l="1"/>
  <c r="A13" i="4" l="1"/>
  <c r="X15" i="4" l="1"/>
  <c r="O15" i="4"/>
  <c r="L15" i="4"/>
  <c r="D8" i="3"/>
  <c r="C8" i="3"/>
  <c r="A11" i="4"/>
  <c r="J15" i="4"/>
  <c r="Z15" i="4"/>
  <c r="D7" i="3" l="1"/>
  <c r="Y15" i="4"/>
  <c r="M15" i="4"/>
  <c r="A9" i="4"/>
  <c r="AA15" i="4" l="1"/>
  <c r="AB15" i="4"/>
  <c r="AC15" i="4"/>
  <c r="AD15" i="4"/>
  <c r="T15" i="4"/>
  <c r="U15" i="4"/>
  <c r="N15" i="4"/>
  <c r="P15" i="4"/>
  <c r="Q15" i="4"/>
  <c r="K15" i="4"/>
  <c r="A8" i="4" l="1"/>
  <c r="S15" i="4" l="1"/>
  <c r="C7" i="3" l="1"/>
  <c r="C10" i="3" l="1"/>
  <c r="F10" i="3"/>
  <c r="D10" i="3"/>
  <c r="S10" i="1" l="1"/>
  <c r="Q10" i="1"/>
  <c r="S13" i="1"/>
  <c r="Q13" i="1"/>
  <c r="S9" i="1"/>
  <c r="Q9" i="1"/>
  <c r="S12" i="1"/>
  <c r="Q12" i="1"/>
  <c r="S11" i="1"/>
  <c r="Q15" i="1"/>
  <c r="Q11" i="1"/>
  <c r="N15" i="1"/>
  <c r="F8" i="3" s="1"/>
  <c r="F7" i="3" s="1"/>
</calcChain>
</file>

<file path=xl/sharedStrings.xml><?xml version="1.0" encoding="utf-8"?>
<sst xmlns="http://schemas.openxmlformats.org/spreadsheetml/2006/main" count="181" uniqueCount="74">
  <si>
    <t>Х</t>
  </si>
  <si>
    <t>руб./кв.м</t>
  </si>
  <si>
    <t>руб.</t>
  </si>
  <si>
    <t>чел.</t>
  </si>
  <si>
    <t>кв.м</t>
  </si>
  <si>
    <t>за счет средств собственников помещений в МКД</t>
  </si>
  <si>
    <t>за счет средств местного бюджета</t>
  </si>
  <si>
    <t>за счет средств бюджета субъекта Российской Федерации</t>
  </si>
  <si>
    <t>в том числе:</t>
  </si>
  <si>
    <t>всего:</t>
  </si>
  <si>
    <t>в том числе жилых помещений, находящихся в собственности граждан</t>
  </si>
  <si>
    <t>Плановая дата завершения работ</t>
  </si>
  <si>
    <t>Предельная стоимость капитального ремонта 1 кв. м общей площади помещений МКД</t>
  </si>
  <si>
    <t>Удельная стоимость капитального ремонта 1 кв. м общей площади помещений МКД</t>
  </si>
  <si>
    <t>Стоимость капитального ремонта</t>
  </si>
  <si>
    <t>Количество жителей, зарегистрированных в МКД на дату утверждения краткосрочного плана</t>
  </si>
  <si>
    <t>Площадь помещений МКД:</t>
  </si>
  <si>
    <t>общая площадь МКД, всего</t>
  </si>
  <si>
    <t>№ п/п</t>
  </si>
  <si>
    <t>кв.м.</t>
  </si>
  <si>
    <t>ед.</t>
  </si>
  <si>
    <t>Стоимость капитального ремонта ВСЕГО</t>
  </si>
  <si>
    <t>№ п\п</t>
  </si>
  <si>
    <t>Количество МКД</t>
  </si>
  <si>
    <t>Перечень многоквартирных домов, которые подлежат капитальному ремонту</t>
  </si>
  <si>
    <t>тип муниципального образования</t>
  </si>
  <si>
    <t>наименование улицы</t>
  </si>
  <si>
    <t>дом</t>
  </si>
  <si>
    <t>корпус</t>
  </si>
  <si>
    <t>литера</t>
  </si>
  <si>
    <t>горячего водоснабжения</t>
  </si>
  <si>
    <t>теплоснабжения</t>
  </si>
  <si>
    <t>электроснабжения</t>
  </si>
  <si>
    <t>газоснабжения</t>
  </si>
  <si>
    <t>Ремонт внутридомовых инженерных систем</t>
  </si>
  <si>
    <t>Ремонт крыши</t>
  </si>
  <si>
    <t>Ремонт подвальных помещений</t>
  </si>
  <si>
    <t>Ремонт фасада</t>
  </si>
  <si>
    <t>Ремонт фундамента</t>
  </si>
  <si>
    <t>улица (тип)</t>
  </si>
  <si>
    <t>Реестр многоквартирных домов, включенных в Перечень многоквартирных домов, которые подлежат капитальному ремонту, с указанием услуг и (или) работ по капитальному ремонту многоквартирных домов, а также стоимости таких услуг и (или) работ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</si>
  <si>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</si>
  <si>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наименование муниципального образования</t>
  </si>
  <si>
    <t>Адрес МКД *</t>
  </si>
  <si>
    <t>* - многоквартирный дом</t>
  </si>
  <si>
    <t>Ремонт отмостки</t>
  </si>
  <si>
    <t>Общая площадь МКД *, всего</t>
  </si>
  <si>
    <t>Наименование муниципального образования</t>
  </si>
  <si>
    <t>за счет средств Фонда содействия реформированию жилищно-коммунального хозяйства</t>
  </si>
  <si>
    <t>поселок</t>
  </si>
  <si>
    <t>Думиничи</t>
  </si>
  <si>
    <t>улица</t>
  </si>
  <si>
    <t>Ленина</t>
  </si>
  <si>
    <t>Итого по МР "Думиничский район"</t>
  </si>
  <si>
    <t>Год ввода в эксплуатацию</t>
  </si>
  <si>
    <t>Водоснабжения</t>
  </si>
  <si>
    <t>холодного водоснабженя</t>
  </si>
  <si>
    <t>водоотведения</t>
  </si>
  <si>
    <t>Ремонт, замена, модернизация лифтов, ремонт лифтовых шахт, машинных и блочных помещений</t>
  </si>
  <si>
    <t>Ремонт подвальных помещений, относящихся к общему имуществу в МКД, отмостки</t>
  </si>
  <si>
    <t>Усиление несущих и ненесущих строительных конструкций</t>
  </si>
  <si>
    <t>Разработка проектной документации в случаях, установленных законодательством, проектно-сметной, сметной документации</t>
  </si>
  <si>
    <t>Проведение государственной экспертизы проектной документации в случае, если проведение государственной экспертизы проектной документации предусмотрено законодательством</t>
  </si>
  <si>
    <t>Строительный контроль</t>
  </si>
  <si>
    <t>куб.м</t>
  </si>
  <si>
    <t>Гостиная</t>
  </si>
  <si>
    <t>Пионерская</t>
  </si>
  <si>
    <t>Итого по МР "Думиничский район" по 2026 году</t>
  </si>
  <si>
    <t>Итого по МР "Думиничский район" по 2027 году</t>
  </si>
  <si>
    <t>Итого по МР "Думиничский район" по 2028 году</t>
  </si>
  <si>
    <t>12.2026</t>
  </si>
  <si>
    <r>
      <t xml:space="preserve">Приложение № 1
к постановлению администрации
МР "Думиничский район"
</t>
    </r>
    <r>
      <rPr>
        <u/>
        <sz val="12.5"/>
        <color theme="1"/>
        <rFont val="Times New Roman"/>
        <family val="1"/>
        <charset val="204"/>
      </rPr>
      <t>от 06.03.2025г. №99</t>
    </r>
  </si>
  <si>
    <r>
      <t xml:space="preserve">Приложение № 2
к постановлению администрации
МР "Думиничский район"
</t>
    </r>
    <r>
      <rPr>
        <u/>
        <sz val="14"/>
        <color theme="1"/>
        <rFont val="Times New Roman"/>
        <family val="1"/>
        <charset val="204"/>
      </rPr>
      <t>от 06.03.2025г. №99</t>
    </r>
  </si>
  <si>
    <r>
      <t xml:space="preserve">Приложение № 3
к постановлению администрации
                        МР "Думиничский район"                                                                           </t>
    </r>
    <r>
      <rPr>
        <u/>
        <sz val="12"/>
        <color theme="1"/>
        <rFont val="Times New Roman"/>
        <family val="1"/>
        <charset val="204"/>
      </rPr>
      <t>от 06.03.2025г. №99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</si>
</sst>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6" fillId="0" borderId="0"/>
    <xf numFmtId="0" fontId="3" fillId="0" borderId="0"/>
  </cellStyleXfs>
  <cellXfs count="134">
    <xf numFmtId="0" fontId="0" fillId="0" borderId="0" xfId="0"/>
    <xf numFmtId="4" fontId="9" fillId="0" borderId="1" xfId="8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center" vertical="center"/>
    </xf>
    <xf numFmtId="0" fontId="7" fillId="0" borderId="0" xfId="0" applyFont="1" applyFill="1"/>
    <xf numFmtId="0" fontId="17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right" vertical="center" wrapText="1"/>
    </xf>
    <xf numFmtId="3" fontId="12" fillId="0" borderId="1" xfId="1" applyNumberFormat="1" applyFont="1" applyFill="1" applyBorder="1" applyAlignment="1">
      <alignment horizontal="right" vertical="center" wrapText="1"/>
    </xf>
    <xf numFmtId="4" fontId="15" fillId="0" borderId="1" xfId="8" applyNumberFormat="1" applyFont="1" applyFill="1" applyBorder="1" applyAlignment="1">
      <alignment horizontal="right" vertical="center"/>
    </xf>
    <xf numFmtId="4" fontId="14" fillId="0" borderId="1" xfId="1" applyNumberFormat="1" applyFont="1" applyFill="1" applyBorder="1" applyAlignment="1">
      <alignment horizontal="right" vertical="center"/>
    </xf>
    <xf numFmtId="4" fontId="16" fillId="0" borderId="1" xfId="8" applyNumberFormat="1" applyFont="1" applyFill="1" applyBorder="1" applyAlignment="1">
      <alignment horizontal="right" vertical="center"/>
    </xf>
    <xf numFmtId="0" fontId="16" fillId="0" borderId="0" xfId="8" applyFont="1" applyFill="1" applyBorder="1" applyAlignment="1">
      <alignment vertical="center"/>
    </xf>
    <xf numFmtId="4" fontId="16" fillId="0" borderId="0" xfId="8" applyNumberFormat="1" applyFont="1" applyFill="1" applyBorder="1" applyAlignment="1">
      <alignment horizontal="right" vertical="center"/>
    </xf>
    <xf numFmtId="4" fontId="11" fillId="0" borderId="0" xfId="0" applyNumberFormat="1" applyFont="1" applyFill="1"/>
    <xf numFmtId="0" fontId="13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14" fontId="10" fillId="0" borderId="10" xfId="8" quotePrefix="1" applyNumberFormat="1" applyFont="1" applyFill="1" applyBorder="1" applyAlignment="1">
      <alignment horizontal="center" vertical="center"/>
    </xf>
    <xf numFmtId="0" fontId="15" fillId="0" borderId="9" xfId="8" applyFont="1" applyFill="1" applyBorder="1" applyAlignment="1">
      <alignment vertical="center"/>
    </xf>
    <xf numFmtId="4" fontId="10" fillId="0" borderId="0" xfId="8" applyNumberFormat="1" applyFont="1" applyFill="1" applyBorder="1" applyAlignment="1">
      <alignment horizontal="center" vertical="center"/>
    </xf>
    <xf numFmtId="3" fontId="10" fillId="0" borderId="0" xfId="8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12" fillId="0" borderId="1" xfId="1" applyFont="1" applyFill="1" applyBorder="1" applyAlignment="1">
      <alignment horizontal="center" vertical="center"/>
    </xf>
    <xf numFmtId="0" fontId="15" fillId="0" borderId="1" xfId="8" applyFont="1" applyFill="1" applyBorder="1" applyAlignment="1">
      <alignment horizontal="center" vertical="center"/>
    </xf>
    <xf numFmtId="3" fontId="15" fillId="0" borderId="1" xfId="8" applyNumberFormat="1" applyFont="1" applyFill="1" applyBorder="1" applyAlignment="1">
      <alignment horizontal="right" vertical="center"/>
    </xf>
    <xf numFmtId="4" fontId="14" fillId="0" borderId="1" xfId="0" applyNumberFormat="1" applyFont="1" applyFill="1" applyBorder="1" applyAlignment="1">
      <alignment horizontal="center" vertical="center"/>
    </xf>
    <xf numFmtId="164" fontId="15" fillId="0" borderId="1" xfId="8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2" fontId="9" fillId="0" borderId="1" xfId="8" applyNumberFormat="1" applyFont="1" applyFill="1" applyBorder="1" applyAlignment="1">
      <alignment horizontal="center" vertical="center"/>
    </xf>
    <xf numFmtId="4" fontId="9" fillId="0" borderId="1" xfId="8" applyNumberFormat="1" applyFont="1" applyFill="1" applyBorder="1" applyAlignment="1">
      <alignment horizontal="center" vertical="center"/>
    </xf>
    <xf numFmtId="3" fontId="9" fillId="0" borderId="1" xfId="8" applyNumberFormat="1" applyFont="1" applyFill="1" applyBorder="1" applyAlignment="1">
      <alignment horizontal="center" vertical="center"/>
    </xf>
    <xf numFmtId="49" fontId="9" fillId="0" borderId="1" xfId="8" applyNumberFormat="1" applyFont="1" applyFill="1" applyBorder="1" applyAlignment="1">
      <alignment horizontal="center" vertical="center"/>
    </xf>
    <xf numFmtId="0" fontId="18" fillId="0" borderId="1" xfId="9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4" fontId="10" fillId="0" borderId="1" xfId="8" applyNumberFormat="1" applyFont="1" applyFill="1" applyBorder="1" applyAlignment="1">
      <alignment horizontal="center" vertical="center"/>
    </xf>
    <xf numFmtId="3" fontId="10" fillId="0" borderId="1" xfId="8" applyNumberFormat="1" applyFont="1" applyFill="1" applyBorder="1" applyAlignment="1">
      <alignment horizontal="center" vertical="center"/>
    </xf>
    <xf numFmtId="14" fontId="10" fillId="0" borderId="1" xfId="8" quotePrefix="1" applyNumberFormat="1" applyFont="1" applyFill="1" applyBorder="1" applyAlignment="1">
      <alignment horizontal="center" vertical="center"/>
    </xf>
    <xf numFmtId="164" fontId="16" fillId="0" borderId="1" xfId="8" applyNumberFormat="1" applyFont="1" applyFill="1" applyBorder="1" applyAlignment="1">
      <alignment horizontal="right" vertical="center"/>
    </xf>
    <xf numFmtId="0" fontId="16" fillId="0" borderId="3" xfId="8" applyFont="1" applyFill="1" applyBorder="1" applyAlignment="1">
      <alignment vertical="center"/>
    </xf>
    <xf numFmtId="0" fontId="16" fillId="0" borderId="7" xfId="8" applyFont="1" applyFill="1" applyBorder="1" applyAlignment="1">
      <alignment vertical="center"/>
    </xf>
    <xf numFmtId="0" fontId="16" fillId="0" borderId="2" xfId="8" applyFont="1" applyFill="1" applyBorder="1" applyAlignment="1">
      <alignment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5" fillId="0" borderId="1" xfId="1" applyFont="1" applyFill="1" applyBorder="1" applyAlignment="1">
      <alignment horizontal="left" vertical="center" wrapText="1"/>
    </xf>
    <xf numFmtId="3" fontId="5" fillId="0" borderId="1" xfId="1" applyNumberFormat="1" applyFont="1" applyFill="1" applyBorder="1" applyAlignment="1">
      <alignment horizontal="center" vertical="center" wrapText="1"/>
    </xf>
    <xf numFmtId="4" fontId="20" fillId="0" borderId="1" xfId="1" applyNumberFormat="1" applyFont="1" applyFill="1" applyBorder="1" applyAlignment="1">
      <alignment horizontal="right" vertical="center" wrapText="1"/>
    </xf>
    <xf numFmtId="0" fontId="16" fillId="0" borderId="1" xfId="8" applyFont="1" applyFill="1" applyBorder="1" applyAlignment="1">
      <alignment vertical="center"/>
    </xf>
    <xf numFmtId="0" fontId="19" fillId="0" borderId="1" xfId="0" applyFont="1" applyFill="1" applyBorder="1" applyAlignment="1">
      <alignment horizontal="center" textRotation="90" wrapText="1"/>
    </xf>
    <xf numFmtId="0" fontId="20" fillId="0" borderId="1" xfId="0" applyFont="1" applyFill="1" applyBorder="1" applyAlignment="1"/>
    <xf numFmtId="0" fontId="20" fillId="0" borderId="1" xfId="1" applyFont="1" applyFill="1" applyBorder="1" applyAlignment="1">
      <alignment horizontal="left" wrapText="1"/>
    </xf>
    <xf numFmtId="0" fontId="20" fillId="0" borderId="1" xfId="0" applyFont="1" applyFill="1" applyBorder="1"/>
    <xf numFmtId="3" fontId="20" fillId="0" borderId="1" xfId="1" applyNumberFormat="1" applyFont="1" applyFill="1" applyBorder="1" applyAlignment="1">
      <alignment horizontal="center" vertical="center" wrapText="1"/>
    </xf>
    <xf numFmtId="4" fontId="23" fillId="0" borderId="1" xfId="8" applyNumberFormat="1" applyFont="1" applyFill="1" applyBorder="1" applyAlignment="1">
      <alignment horizontal="right" vertical="center"/>
    </xf>
    <xf numFmtId="3" fontId="20" fillId="0" borderId="1" xfId="1" applyNumberFormat="1" applyFont="1" applyFill="1" applyBorder="1" applyAlignment="1">
      <alignment horizontal="right" vertical="center" wrapText="1"/>
    </xf>
    <xf numFmtId="164" fontId="23" fillId="0" borderId="1" xfId="8" applyNumberFormat="1" applyFont="1" applyFill="1" applyBorder="1" applyAlignment="1">
      <alignment horizontal="right" vertical="center"/>
    </xf>
    <xf numFmtId="3" fontId="23" fillId="0" borderId="1" xfId="8" applyNumberFormat="1" applyFont="1" applyFill="1" applyBorder="1" applyAlignment="1">
      <alignment horizontal="right" vertical="center"/>
    </xf>
    <xf numFmtId="4" fontId="19" fillId="0" borderId="1" xfId="1" applyNumberFormat="1" applyFont="1" applyFill="1" applyBorder="1" applyAlignment="1">
      <alignment horizontal="right" vertical="center"/>
    </xf>
    <xf numFmtId="0" fontId="20" fillId="0" borderId="1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right" vertical="center"/>
    </xf>
    <xf numFmtId="0" fontId="5" fillId="0" borderId="1" xfId="0" applyFont="1" applyFill="1" applyBorder="1" applyAlignment="1"/>
    <xf numFmtId="0" fontId="5" fillId="0" borderId="1" xfId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 vertical="center"/>
    </xf>
    <xf numFmtId="1" fontId="7" fillId="0" borderId="0" xfId="0" applyNumberFormat="1" applyFont="1" applyFill="1"/>
    <xf numFmtId="2" fontId="7" fillId="0" borderId="0" xfId="0" applyNumberFormat="1" applyFont="1" applyFill="1"/>
    <xf numFmtId="4" fontId="7" fillId="0" borderId="0" xfId="0" applyNumberFormat="1" applyFont="1" applyFill="1"/>
    <xf numFmtId="3" fontId="24" fillId="0" borderId="1" xfId="1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22" fillId="0" borderId="0" xfId="0" applyFont="1" applyFill="1" applyAlignment="1">
      <alignment horizontal="right" vertical="top" wrapText="1"/>
    </xf>
    <xf numFmtId="0" fontId="2" fillId="0" borderId="8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/>
    </xf>
    <xf numFmtId="0" fontId="2" fillId="0" borderId="7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center"/>
    </xf>
    <xf numFmtId="0" fontId="20" fillId="0" borderId="0" xfId="0" applyFont="1" applyFill="1" applyAlignment="1">
      <alignment horizontal="right" vertical="top" wrapText="1"/>
    </xf>
    <xf numFmtId="0" fontId="14" fillId="0" borderId="14" xfId="0" applyFont="1" applyFill="1" applyBorder="1" applyAlignment="1">
      <alignment horizontal="center" vertical="center" textRotation="90" wrapText="1"/>
    </xf>
    <xf numFmtId="0" fontId="14" fillId="0" borderId="12" xfId="0" applyFont="1" applyFill="1" applyBorder="1" applyAlignment="1">
      <alignment horizontal="center" vertical="center" textRotation="90" wrapText="1"/>
    </xf>
    <xf numFmtId="0" fontId="14" fillId="0" borderId="15" xfId="0" applyFont="1" applyFill="1" applyBorder="1" applyAlignment="1">
      <alignment horizontal="center" vertical="center" textRotation="90" wrapText="1"/>
    </xf>
    <xf numFmtId="0" fontId="14" fillId="0" borderId="13" xfId="0" applyFont="1" applyFill="1" applyBorder="1" applyAlignment="1">
      <alignment horizontal="center" vertical="center" textRotation="90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textRotation="90" wrapText="1"/>
    </xf>
    <xf numFmtId="0" fontId="14" fillId="0" borderId="5" xfId="0" applyFont="1" applyFill="1" applyBorder="1" applyAlignment="1">
      <alignment horizontal="center" vertical="center" textRotation="90" wrapText="1"/>
    </xf>
    <xf numFmtId="0" fontId="14" fillId="0" borderId="4" xfId="0" applyFont="1" applyFill="1" applyBorder="1" applyAlignment="1">
      <alignment horizontal="center" vertical="center" textRotation="90" wrapText="1"/>
    </xf>
    <xf numFmtId="0" fontId="14" fillId="0" borderId="1" xfId="0" applyFont="1" applyFill="1" applyBorder="1" applyAlignment="1">
      <alignment horizontal="center" vertical="center" textRotation="90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6" fillId="0" borderId="1" xfId="8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 textRotation="90" wrapText="1"/>
    </xf>
    <xf numFmtId="0" fontId="12" fillId="0" borderId="5" xfId="0" applyFont="1" applyFill="1" applyBorder="1" applyAlignment="1">
      <alignment horizontal="center" vertical="center" textRotation="90" wrapText="1"/>
    </xf>
    <xf numFmtId="0" fontId="12" fillId="0" borderId="4" xfId="0" applyFont="1" applyFill="1" applyBorder="1" applyAlignment="1">
      <alignment horizontal="center" vertical="center" textRotation="90" wrapText="1"/>
    </xf>
    <xf numFmtId="0" fontId="12" fillId="0" borderId="0" xfId="0" applyFont="1" applyFill="1" applyBorder="1" applyAlignment="1">
      <alignment horizontal="left"/>
    </xf>
    <xf numFmtId="0" fontId="13" fillId="0" borderId="8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textRotation="90" wrapText="1"/>
    </xf>
    <xf numFmtId="0" fontId="19" fillId="0" borderId="14" xfId="0" applyFont="1" applyFill="1" applyBorder="1" applyAlignment="1">
      <alignment horizontal="center" textRotation="90" wrapText="1"/>
    </xf>
    <xf numFmtId="0" fontId="19" fillId="0" borderId="12" xfId="0" applyFont="1" applyFill="1" applyBorder="1" applyAlignment="1">
      <alignment horizontal="center" textRotation="90" wrapText="1"/>
    </xf>
    <xf numFmtId="0" fontId="19" fillId="0" borderId="9" xfId="0" applyFont="1" applyFill="1" applyBorder="1" applyAlignment="1">
      <alignment horizontal="center" textRotation="90" wrapText="1"/>
    </xf>
    <xf numFmtId="0" fontId="19" fillId="0" borderId="10" xfId="0" applyFont="1" applyFill="1" applyBorder="1" applyAlignment="1">
      <alignment horizontal="center" textRotation="90" wrapText="1"/>
    </xf>
    <xf numFmtId="0" fontId="19" fillId="0" borderId="15" xfId="0" applyFont="1" applyFill="1" applyBorder="1" applyAlignment="1">
      <alignment horizontal="center" textRotation="90" wrapText="1"/>
    </xf>
    <xf numFmtId="0" fontId="19" fillId="0" borderId="13" xfId="0" applyFont="1" applyFill="1" applyBorder="1" applyAlignment="1">
      <alignment horizontal="center" textRotation="90" wrapText="1"/>
    </xf>
    <xf numFmtId="0" fontId="14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</cellXfs>
  <cellStyles count="10">
    <cellStyle name="Excel Built-in Normal 2" xfId="8"/>
    <cellStyle name="Обычный" xfId="0" builtinId="0"/>
    <cellStyle name="Обычный 2" xfId="1"/>
    <cellStyle name="Обычный 2 2" xfId="2"/>
    <cellStyle name="Обычный 2 3" xfId="9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Y28"/>
  <sheetViews>
    <sheetView tabSelected="1" zoomScale="90" zoomScaleNormal="90" zoomScaleSheetLayoutView="100" workbookViewId="0">
      <selection activeCell="N12" sqref="N12"/>
    </sheetView>
  </sheetViews>
  <sheetFormatPr defaultRowHeight="15.75" x14ac:dyDescent="0.25"/>
  <cols>
    <col min="1" max="1" width="6.7109375" style="3" customWidth="1"/>
    <col min="2" max="2" width="9.7109375" style="3" customWidth="1"/>
    <col min="3" max="3" width="16.42578125" style="3" customWidth="1"/>
    <col min="4" max="4" width="10.5703125" style="3" customWidth="1"/>
    <col min="5" max="5" width="21.85546875" style="3" customWidth="1"/>
    <col min="6" max="6" width="4.7109375" style="3" customWidth="1"/>
    <col min="7" max="7" width="3.28515625" style="3" customWidth="1"/>
    <col min="8" max="8" width="3.5703125" style="3" customWidth="1"/>
    <col min="9" max="9" width="7.28515625" style="3" customWidth="1"/>
    <col min="10" max="10" width="14.42578125" style="3" customWidth="1"/>
    <col min="11" max="11" width="12.140625" style="3" customWidth="1"/>
    <col min="12" max="12" width="10.7109375" style="3" customWidth="1"/>
    <col min="13" max="13" width="11.28515625" style="3" customWidth="1"/>
    <col min="14" max="14" width="16.28515625" style="3" bestFit="1" customWidth="1"/>
    <col min="15" max="15" width="11.7109375" style="3" customWidth="1"/>
    <col min="16" max="16" width="9.140625" style="3" customWidth="1"/>
    <col min="17" max="17" width="14.140625" style="3" customWidth="1"/>
    <col min="18" max="18" width="16.28515625" style="3" bestFit="1" customWidth="1"/>
    <col min="19" max="19" width="13.140625" style="3" customWidth="1"/>
    <col min="20" max="20" width="15.140625" style="3" customWidth="1"/>
    <col min="21" max="21" width="9.7109375" style="3" customWidth="1"/>
    <col min="22" max="22" width="9.140625" style="3"/>
    <col min="23" max="23" width="15" style="3" customWidth="1"/>
    <col min="24" max="26" width="9.140625" style="3"/>
    <col min="27" max="27" width="14" style="3" customWidth="1"/>
    <col min="28" max="16384" width="9.140625" style="3"/>
  </cols>
  <sheetData>
    <row r="1" spans="1:25" ht="70.5" customHeight="1" x14ac:dyDescent="0.25">
      <c r="K1" s="92" t="s">
        <v>71</v>
      </c>
      <c r="L1" s="92"/>
      <c r="M1" s="92"/>
      <c r="N1" s="92"/>
      <c r="O1" s="92"/>
      <c r="P1" s="92"/>
      <c r="Q1" s="92"/>
      <c r="R1" s="92"/>
      <c r="S1" s="92"/>
      <c r="T1" s="92"/>
      <c r="U1" s="92"/>
    </row>
    <row r="2" spans="1:25" x14ac:dyDescent="0.25">
      <c r="A2" s="93" t="s">
        <v>24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5" ht="30" customHeight="1" x14ac:dyDescent="0.25">
      <c r="A3" s="94" t="s">
        <v>18</v>
      </c>
      <c r="B3" s="100" t="s">
        <v>43</v>
      </c>
      <c r="C3" s="100"/>
      <c r="D3" s="100"/>
      <c r="E3" s="100"/>
      <c r="F3" s="100"/>
      <c r="G3" s="100"/>
      <c r="H3" s="100"/>
      <c r="I3" s="89" t="s">
        <v>54</v>
      </c>
      <c r="J3" s="89" t="s">
        <v>17</v>
      </c>
      <c r="K3" s="97" t="s">
        <v>16</v>
      </c>
      <c r="L3" s="98"/>
      <c r="M3" s="89" t="s">
        <v>15</v>
      </c>
      <c r="N3" s="97" t="s">
        <v>14</v>
      </c>
      <c r="O3" s="99"/>
      <c r="P3" s="99"/>
      <c r="Q3" s="99"/>
      <c r="R3" s="98"/>
      <c r="S3" s="89" t="s">
        <v>13</v>
      </c>
      <c r="T3" s="89" t="s">
        <v>12</v>
      </c>
      <c r="U3" s="89" t="s">
        <v>11</v>
      </c>
    </row>
    <row r="4" spans="1:25" ht="15" customHeight="1" x14ac:dyDescent="0.25">
      <c r="A4" s="95"/>
      <c r="B4" s="89" t="s">
        <v>25</v>
      </c>
      <c r="C4" s="89" t="s">
        <v>42</v>
      </c>
      <c r="D4" s="89" t="s">
        <v>39</v>
      </c>
      <c r="E4" s="89" t="s">
        <v>26</v>
      </c>
      <c r="F4" s="89" t="s">
        <v>27</v>
      </c>
      <c r="G4" s="89" t="s">
        <v>28</v>
      </c>
      <c r="H4" s="89" t="s">
        <v>29</v>
      </c>
      <c r="I4" s="91"/>
      <c r="J4" s="91"/>
      <c r="K4" s="89" t="s">
        <v>9</v>
      </c>
      <c r="L4" s="89" t="s">
        <v>10</v>
      </c>
      <c r="M4" s="91"/>
      <c r="N4" s="89" t="s">
        <v>9</v>
      </c>
      <c r="O4" s="97" t="s">
        <v>8</v>
      </c>
      <c r="P4" s="99"/>
      <c r="Q4" s="99"/>
      <c r="R4" s="98"/>
      <c r="S4" s="91"/>
      <c r="T4" s="91"/>
      <c r="U4" s="91"/>
    </row>
    <row r="5" spans="1:25" ht="164.25" customHeight="1" x14ac:dyDescent="0.25">
      <c r="A5" s="95"/>
      <c r="B5" s="91"/>
      <c r="C5" s="91"/>
      <c r="D5" s="91"/>
      <c r="E5" s="91"/>
      <c r="F5" s="91"/>
      <c r="G5" s="91"/>
      <c r="H5" s="91"/>
      <c r="I5" s="91"/>
      <c r="J5" s="90"/>
      <c r="K5" s="90"/>
      <c r="L5" s="90"/>
      <c r="M5" s="90"/>
      <c r="N5" s="90"/>
      <c r="O5" s="46" t="s">
        <v>48</v>
      </c>
      <c r="P5" s="46" t="s">
        <v>7</v>
      </c>
      <c r="Q5" s="46" t="s">
        <v>6</v>
      </c>
      <c r="R5" s="46" t="s">
        <v>5</v>
      </c>
      <c r="S5" s="90"/>
      <c r="T5" s="90"/>
      <c r="U5" s="91"/>
    </row>
    <row r="6" spans="1:25" ht="20.25" customHeight="1" x14ac:dyDescent="0.25">
      <c r="A6" s="96"/>
      <c r="B6" s="90"/>
      <c r="C6" s="90"/>
      <c r="D6" s="90"/>
      <c r="E6" s="90"/>
      <c r="F6" s="90"/>
      <c r="G6" s="90"/>
      <c r="H6" s="90"/>
      <c r="I6" s="90"/>
      <c r="J6" s="44" t="s">
        <v>4</v>
      </c>
      <c r="K6" s="44" t="s">
        <v>4</v>
      </c>
      <c r="L6" s="44" t="s">
        <v>4</v>
      </c>
      <c r="M6" s="44" t="s">
        <v>3</v>
      </c>
      <c r="N6" s="44" t="s">
        <v>2</v>
      </c>
      <c r="O6" s="44" t="s">
        <v>2</v>
      </c>
      <c r="P6" s="44" t="s">
        <v>2</v>
      </c>
      <c r="Q6" s="44" t="s">
        <v>2</v>
      </c>
      <c r="R6" s="44" t="s">
        <v>2</v>
      </c>
      <c r="S6" s="44" t="s">
        <v>1</v>
      </c>
      <c r="T6" s="44" t="s">
        <v>1</v>
      </c>
      <c r="U6" s="90"/>
    </row>
    <row r="7" spans="1:25" x14ac:dyDescent="0.25">
      <c r="A7" s="47">
        <v>1</v>
      </c>
      <c r="B7" s="47">
        <v>2</v>
      </c>
      <c r="C7" s="47">
        <v>3</v>
      </c>
      <c r="D7" s="47">
        <v>4</v>
      </c>
      <c r="E7" s="47">
        <v>5</v>
      </c>
      <c r="F7" s="47">
        <v>6</v>
      </c>
      <c r="G7" s="47">
        <v>7</v>
      </c>
      <c r="H7" s="47">
        <v>8</v>
      </c>
      <c r="I7" s="47">
        <v>9</v>
      </c>
      <c r="J7" s="47">
        <v>10</v>
      </c>
      <c r="K7" s="47">
        <v>11</v>
      </c>
      <c r="L7" s="47">
        <v>12</v>
      </c>
      <c r="M7" s="47">
        <v>13</v>
      </c>
      <c r="N7" s="47">
        <v>14</v>
      </c>
      <c r="O7" s="47">
        <v>15</v>
      </c>
      <c r="P7" s="47">
        <v>16</v>
      </c>
      <c r="Q7" s="47">
        <v>17</v>
      </c>
      <c r="R7" s="47">
        <v>18</v>
      </c>
      <c r="S7" s="47">
        <v>19</v>
      </c>
      <c r="T7" s="47">
        <v>20</v>
      </c>
      <c r="U7" s="47">
        <v>21</v>
      </c>
    </row>
    <row r="8" spans="1:25" x14ac:dyDescent="0.25">
      <c r="A8" s="4">
        <v>2026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31"/>
    </row>
    <row r="9" spans="1:25" ht="17.25" customHeight="1" x14ac:dyDescent="0.25">
      <c r="A9" s="48">
        <v>1</v>
      </c>
      <c r="B9" s="81" t="s">
        <v>49</v>
      </c>
      <c r="C9" s="81" t="s">
        <v>50</v>
      </c>
      <c r="D9" s="82" t="s">
        <v>51</v>
      </c>
      <c r="E9" s="64" t="s">
        <v>66</v>
      </c>
      <c r="F9" s="83">
        <v>9</v>
      </c>
      <c r="G9" s="66"/>
      <c r="H9" s="66"/>
      <c r="I9" s="49">
        <v>1986</v>
      </c>
      <c r="J9" s="50">
        <v>950.7</v>
      </c>
      <c r="K9" s="51">
        <v>867.1</v>
      </c>
      <c r="L9" s="51">
        <v>867.1</v>
      </c>
      <c r="M9" s="52">
        <v>28</v>
      </c>
      <c r="N9" s="51">
        <f>'виды ремонта'!I9</f>
        <v>11556069.9</v>
      </c>
      <c r="O9" s="51">
        <v>0</v>
      </c>
      <c r="P9" s="51">
        <v>0</v>
      </c>
      <c r="Q9" s="51">
        <f>N9-R9</f>
        <v>2741763.909</v>
      </c>
      <c r="R9" s="51">
        <v>8814305.9910000004</v>
      </c>
      <c r="S9" s="52">
        <f>N9/K9</f>
        <v>13327.263176104256</v>
      </c>
      <c r="T9" s="52">
        <v>19936.966578249336</v>
      </c>
      <c r="U9" s="53" t="s">
        <v>70</v>
      </c>
      <c r="Y9" s="85"/>
    </row>
    <row r="10" spans="1:25" ht="18.75" customHeight="1" x14ac:dyDescent="0.25">
      <c r="A10" s="48">
        <v>2</v>
      </c>
      <c r="B10" s="65" t="s">
        <v>49</v>
      </c>
      <c r="C10" s="65" t="s">
        <v>50</v>
      </c>
      <c r="D10" s="65" t="s">
        <v>51</v>
      </c>
      <c r="E10" s="65" t="s">
        <v>52</v>
      </c>
      <c r="F10" s="49">
        <v>34</v>
      </c>
      <c r="G10" s="66"/>
      <c r="H10" s="66"/>
      <c r="I10" s="49">
        <v>1957</v>
      </c>
      <c r="J10" s="50">
        <v>486.7</v>
      </c>
      <c r="K10" s="51">
        <v>432.9</v>
      </c>
      <c r="L10" s="51">
        <v>432.9</v>
      </c>
      <c r="M10" s="52">
        <v>19</v>
      </c>
      <c r="N10" s="51">
        <f>'виды ремонта'!I10</f>
        <v>3607862.21</v>
      </c>
      <c r="O10" s="51">
        <v>0</v>
      </c>
      <c r="P10" s="51">
        <v>0</v>
      </c>
      <c r="Q10" s="51">
        <f t="shared" ref="Q10:Q13" si="0">N10-R10</f>
        <v>883588.80300000031</v>
      </c>
      <c r="R10" s="51">
        <v>2724273.4069999997</v>
      </c>
      <c r="S10" s="52">
        <f t="shared" ref="S10:S14" si="1">N10/K10</f>
        <v>8334.1700392700404</v>
      </c>
      <c r="T10" s="52">
        <v>33698.293947793951</v>
      </c>
      <c r="U10" s="53" t="s">
        <v>70</v>
      </c>
      <c r="Y10" s="85"/>
    </row>
    <row r="11" spans="1:25" x14ac:dyDescent="0.25">
      <c r="A11" s="48">
        <v>3</v>
      </c>
      <c r="B11" s="65" t="s">
        <v>49</v>
      </c>
      <c r="C11" s="65" t="s">
        <v>50</v>
      </c>
      <c r="D11" s="65" t="s">
        <v>51</v>
      </c>
      <c r="E11" s="65" t="s">
        <v>52</v>
      </c>
      <c r="F11" s="49">
        <v>24</v>
      </c>
      <c r="G11" s="66"/>
      <c r="H11" s="66"/>
      <c r="I11" s="49">
        <v>1979</v>
      </c>
      <c r="J11" s="50">
        <v>1641.3</v>
      </c>
      <c r="K11" s="51">
        <v>937.5</v>
      </c>
      <c r="L11" s="51">
        <v>833</v>
      </c>
      <c r="M11" s="52">
        <v>33</v>
      </c>
      <c r="N11" s="51">
        <f>'виды ремонта'!I11</f>
        <v>606724.84</v>
      </c>
      <c r="O11" s="51">
        <v>0</v>
      </c>
      <c r="P11" s="51">
        <v>0</v>
      </c>
      <c r="Q11" s="51">
        <f t="shared" si="0"/>
        <v>79138.564999999944</v>
      </c>
      <c r="R11" s="51">
        <v>527586.27500000002</v>
      </c>
      <c r="S11" s="52">
        <f t="shared" si="1"/>
        <v>647.1731626666666</v>
      </c>
      <c r="T11" s="52">
        <v>755.3152213333334</v>
      </c>
      <c r="U11" s="53" t="s">
        <v>70</v>
      </c>
      <c r="Y11" s="85"/>
    </row>
    <row r="12" spans="1:25" x14ac:dyDescent="0.25">
      <c r="A12" s="48">
        <v>4</v>
      </c>
      <c r="B12" s="65" t="s">
        <v>49</v>
      </c>
      <c r="C12" s="65" t="s">
        <v>50</v>
      </c>
      <c r="D12" s="65" t="s">
        <v>51</v>
      </c>
      <c r="E12" s="65" t="s">
        <v>65</v>
      </c>
      <c r="F12" s="49">
        <v>10</v>
      </c>
      <c r="G12" s="49"/>
      <c r="H12" s="49"/>
      <c r="I12" s="49">
        <v>1961</v>
      </c>
      <c r="J12" s="50">
        <v>830</v>
      </c>
      <c r="K12" s="51">
        <v>718.1</v>
      </c>
      <c r="L12" s="51">
        <v>296.3</v>
      </c>
      <c r="M12" s="52">
        <v>8</v>
      </c>
      <c r="N12" s="51">
        <f>'виды ремонта'!I12</f>
        <v>2841687.6100000003</v>
      </c>
      <c r="O12" s="51">
        <v>0</v>
      </c>
      <c r="P12" s="51">
        <v>0</v>
      </c>
      <c r="Q12" s="51">
        <f t="shared" si="0"/>
        <v>1240304.6850000003</v>
      </c>
      <c r="R12" s="51">
        <v>1601382.925</v>
      </c>
      <c r="S12" s="52">
        <f t="shared" si="1"/>
        <v>3957.2310402450917</v>
      </c>
      <c r="T12" s="52">
        <v>14445.811182286589</v>
      </c>
      <c r="U12" s="53" t="s">
        <v>70</v>
      </c>
      <c r="Y12" s="85"/>
    </row>
    <row r="13" spans="1:25" x14ac:dyDescent="0.25">
      <c r="A13" s="48">
        <v>5</v>
      </c>
      <c r="B13" s="65" t="s">
        <v>49</v>
      </c>
      <c r="C13" s="65" t="s">
        <v>50</v>
      </c>
      <c r="D13" s="65" t="s">
        <v>51</v>
      </c>
      <c r="E13" s="65" t="s">
        <v>66</v>
      </c>
      <c r="F13" s="49">
        <v>36</v>
      </c>
      <c r="G13" s="66"/>
      <c r="H13" s="66"/>
      <c r="I13" s="49">
        <v>1969</v>
      </c>
      <c r="J13" s="50">
        <v>798</v>
      </c>
      <c r="K13" s="51">
        <v>738</v>
      </c>
      <c r="L13" s="51">
        <v>647.4</v>
      </c>
      <c r="M13" s="52">
        <v>36</v>
      </c>
      <c r="N13" s="51">
        <f>'виды ремонта'!I13</f>
        <v>10094999.43</v>
      </c>
      <c r="O13" s="51">
        <v>0</v>
      </c>
      <c r="P13" s="51">
        <v>0</v>
      </c>
      <c r="Q13" s="51">
        <f t="shared" si="0"/>
        <v>1748269.0299999993</v>
      </c>
      <c r="R13" s="51">
        <f>8346730.66-0.26</f>
        <v>8346730.4000000004</v>
      </c>
      <c r="S13" s="52">
        <f t="shared" si="1"/>
        <v>13678.861016260162</v>
      </c>
      <c r="T13" s="52">
        <v>20294.864810298102</v>
      </c>
      <c r="U13" s="53" t="s">
        <v>70</v>
      </c>
      <c r="Y13" s="85"/>
    </row>
    <row r="14" spans="1:25" x14ac:dyDescent="0.25">
      <c r="A14" s="48">
        <v>6</v>
      </c>
      <c r="B14" s="65" t="s">
        <v>49</v>
      </c>
      <c r="C14" s="65" t="s">
        <v>50</v>
      </c>
      <c r="D14" s="65" t="s">
        <v>51</v>
      </c>
      <c r="E14" s="65" t="s">
        <v>66</v>
      </c>
      <c r="F14" s="49">
        <v>25</v>
      </c>
      <c r="G14" s="66"/>
      <c r="H14" s="66"/>
      <c r="I14" s="49">
        <v>1973</v>
      </c>
      <c r="J14" s="50">
        <v>1182.4000000000001</v>
      </c>
      <c r="K14" s="51">
        <v>724.1</v>
      </c>
      <c r="L14" s="51">
        <v>724.1</v>
      </c>
      <c r="M14" s="52">
        <v>24</v>
      </c>
      <c r="N14" s="51">
        <f t="shared" ref="N10:N14" si="2">O14+P14+Q14+R14</f>
        <v>439077.18</v>
      </c>
      <c r="O14" s="51">
        <v>0</v>
      </c>
      <c r="P14" s="51">
        <v>0</v>
      </c>
      <c r="Q14" s="51">
        <v>0</v>
      </c>
      <c r="R14" s="51">
        <f>'виды ремонта'!I14</f>
        <v>439077.18</v>
      </c>
      <c r="S14" s="52">
        <f t="shared" si="1"/>
        <v>606.37643971827094</v>
      </c>
      <c r="T14" s="52">
        <v>707</v>
      </c>
      <c r="U14" s="53" t="s">
        <v>70</v>
      </c>
      <c r="Y14" s="85"/>
    </row>
    <row r="15" spans="1:25" ht="17.25" customHeight="1" x14ac:dyDescent="0.25">
      <c r="A15" s="101" t="s">
        <v>53</v>
      </c>
      <c r="B15" s="102"/>
      <c r="C15" s="102"/>
      <c r="D15" s="102"/>
      <c r="E15" s="102"/>
      <c r="F15" s="102"/>
      <c r="G15" s="102"/>
      <c r="H15" s="103"/>
      <c r="I15" s="55" t="s">
        <v>0</v>
      </c>
      <c r="J15" s="56">
        <f t="shared" ref="J15:R15" si="3">SUM(J9:J14)</f>
        <v>5889.1</v>
      </c>
      <c r="K15" s="56">
        <f t="shared" si="3"/>
        <v>4417.7</v>
      </c>
      <c r="L15" s="56">
        <f t="shared" si="3"/>
        <v>3800.8</v>
      </c>
      <c r="M15" s="57">
        <f t="shared" si="3"/>
        <v>148</v>
      </c>
      <c r="N15" s="56">
        <f t="shared" si="3"/>
        <v>29146421.169999998</v>
      </c>
      <c r="O15" s="56">
        <f t="shared" si="3"/>
        <v>0</v>
      </c>
      <c r="P15" s="56">
        <f t="shared" si="3"/>
        <v>0</v>
      </c>
      <c r="Q15" s="56">
        <f t="shared" si="3"/>
        <v>6693064.9919999996</v>
      </c>
      <c r="R15" s="56">
        <f t="shared" si="3"/>
        <v>22453356.178000003</v>
      </c>
      <c r="S15" s="56" t="s">
        <v>0</v>
      </c>
      <c r="T15" s="56" t="s">
        <v>0</v>
      </c>
      <c r="U15" s="58" t="s">
        <v>0</v>
      </c>
    </row>
    <row r="16" spans="1:25" x14ac:dyDescent="0.25">
      <c r="A16" s="4">
        <v>2027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31"/>
    </row>
    <row r="17" spans="1:25" x14ac:dyDescent="0.25">
      <c r="A17" s="48"/>
      <c r="B17" s="48"/>
      <c r="C17" s="48"/>
      <c r="D17" s="48"/>
      <c r="E17" s="48"/>
      <c r="F17" s="48"/>
      <c r="G17" s="55"/>
      <c r="H17" s="55"/>
      <c r="I17" s="48"/>
      <c r="J17" s="51"/>
      <c r="K17" s="51"/>
      <c r="L17" s="51"/>
      <c r="M17" s="52"/>
      <c r="N17" s="51"/>
      <c r="O17" s="51"/>
      <c r="P17" s="51"/>
      <c r="Q17" s="51"/>
      <c r="R17" s="51"/>
      <c r="S17" s="52"/>
      <c r="T17" s="52"/>
      <c r="U17" s="53"/>
      <c r="Y17" s="85"/>
    </row>
    <row r="18" spans="1:25" ht="20.25" customHeight="1" x14ac:dyDescent="0.25">
      <c r="A18" s="48"/>
      <c r="B18" s="54"/>
      <c r="C18" s="49"/>
      <c r="D18" s="48"/>
      <c r="E18" s="48"/>
      <c r="F18" s="48"/>
      <c r="G18" s="55"/>
      <c r="H18" s="55"/>
      <c r="I18" s="48"/>
      <c r="J18" s="51"/>
      <c r="K18" s="51"/>
      <c r="L18" s="51"/>
      <c r="M18" s="52"/>
      <c r="N18" s="51"/>
      <c r="O18" s="51"/>
      <c r="P18" s="51"/>
      <c r="Q18" s="51"/>
      <c r="R18" s="51"/>
      <c r="S18" s="52"/>
      <c r="T18" s="52"/>
      <c r="U18" s="53"/>
      <c r="Y18" s="85"/>
    </row>
    <row r="19" spans="1:25" x14ac:dyDescent="0.25">
      <c r="A19" s="48"/>
      <c r="B19" s="54"/>
      <c r="C19" s="49"/>
      <c r="D19" s="48"/>
      <c r="E19" s="48"/>
      <c r="F19" s="48"/>
      <c r="G19" s="55"/>
      <c r="H19" s="55"/>
      <c r="I19" s="48"/>
      <c r="J19" s="51"/>
      <c r="K19" s="51"/>
      <c r="L19" s="51"/>
      <c r="M19" s="52"/>
      <c r="N19" s="51"/>
      <c r="O19" s="51"/>
      <c r="P19" s="51"/>
      <c r="Q19" s="51"/>
      <c r="R19" s="51"/>
      <c r="S19" s="52"/>
      <c r="T19" s="52"/>
      <c r="U19" s="53"/>
      <c r="Y19" s="85"/>
    </row>
    <row r="20" spans="1:25" x14ac:dyDescent="0.25">
      <c r="A20" s="101" t="s">
        <v>53</v>
      </c>
      <c r="B20" s="102"/>
      <c r="C20" s="102"/>
      <c r="D20" s="102"/>
      <c r="E20" s="102"/>
      <c r="F20" s="102"/>
      <c r="G20" s="102"/>
      <c r="H20" s="103"/>
      <c r="I20" s="55" t="s">
        <v>0</v>
      </c>
      <c r="J20" s="56">
        <f t="shared" ref="J20:R20" si="4">SUM(J17:J19)</f>
        <v>0</v>
      </c>
      <c r="K20" s="56">
        <f t="shared" si="4"/>
        <v>0</v>
      </c>
      <c r="L20" s="56">
        <f t="shared" si="4"/>
        <v>0</v>
      </c>
      <c r="M20" s="57">
        <f t="shared" si="4"/>
        <v>0</v>
      </c>
      <c r="N20" s="56">
        <f t="shared" si="4"/>
        <v>0</v>
      </c>
      <c r="O20" s="56">
        <f t="shared" si="4"/>
        <v>0</v>
      </c>
      <c r="P20" s="56">
        <f t="shared" si="4"/>
        <v>0</v>
      </c>
      <c r="Q20" s="56">
        <f t="shared" si="4"/>
        <v>0</v>
      </c>
      <c r="R20" s="56">
        <f t="shared" si="4"/>
        <v>0</v>
      </c>
      <c r="S20" s="56" t="s">
        <v>0</v>
      </c>
      <c r="T20" s="56" t="s">
        <v>0</v>
      </c>
      <c r="U20" s="58" t="s">
        <v>0</v>
      </c>
    </row>
    <row r="21" spans="1:25" x14ac:dyDescent="0.25">
      <c r="A21" s="32">
        <v>2028</v>
      </c>
      <c r="B21" s="2"/>
      <c r="C21" s="2"/>
      <c r="D21" s="2"/>
      <c r="E21" s="2"/>
      <c r="F21" s="2"/>
      <c r="G21" s="2"/>
      <c r="H21" s="2"/>
      <c r="I21" s="2"/>
      <c r="J21" s="35"/>
      <c r="K21" s="35"/>
      <c r="L21" s="35"/>
      <c r="M21" s="36"/>
      <c r="N21" s="35"/>
      <c r="O21" s="35"/>
      <c r="P21" s="35"/>
      <c r="Q21" s="35"/>
      <c r="R21" s="35"/>
      <c r="S21" s="35"/>
      <c r="T21" s="35"/>
      <c r="U21" s="33"/>
    </row>
    <row r="22" spans="1:25" x14ac:dyDescent="0.25">
      <c r="A22" s="48"/>
      <c r="B22" s="64"/>
      <c r="C22" s="64"/>
      <c r="D22" s="65"/>
      <c r="E22" s="64"/>
      <c r="F22" s="64"/>
      <c r="G22" s="66"/>
      <c r="H22" s="66"/>
      <c r="I22" s="49"/>
      <c r="J22" s="50"/>
      <c r="K22" s="51"/>
      <c r="L22" s="51"/>
      <c r="M22" s="52"/>
      <c r="N22" s="51"/>
      <c r="O22" s="51"/>
      <c r="P22" s="51"/>
      <c r="Q22" s="51"/>
      <c r="R22" s="51"/>
      <c r="S22" s="52"/>
      <c r="T22" s="52"/>
      <c r="U22" s="53"/>
      <c r="W22" s="87"/>
      <c r="Y22" s="85"/>
    </row>
    <row r="23" spans="1:25" x14ac:dyDescent="0.25">
      <c r="A23" s="48"/>
      <c r="B23" s="64"/>
      <c r="C23" s="64"/>
      <c r="D23" s="65"/>
      <c r="E23" s="64"/>
      <c r="F23" s="64"/>
      <c r="G23" s="66"/>
      <c r="H23" s="66"/>
      <c r="I23" s="63"/>
      <c r="J23" s="50"/>
      <c r="K23" s="51"/>
      <c r="L23" s="51"/>
      <c r="M23" s="52"/>
      <c r="N23" s="51"/>
      <c r="O23" s="51"/>
      <c r="P23" s="51"/>
      <c r="Q23" s="51"/>
      <c r="R23" s="51"/>
      <c r="S23" s="52"/>
      <c r="T23" s="52"/>
      <c r="U23" s="53"/>
      <c r="W23" s="87"/>
      <c r="Y23" s="85"/>
    </row>
    <row r="24" spans="1:25" x14ac:dyDescent="0.25">
      <c r="A24" s="48"/>
      <c r="B24" s="64"/>
      <c r="C24" s="64"/>
      <c r="D24" s="65"/>
      <c r="E24" s="64"/>
      <c r="F24" s="64"/>
      <c r="G24" s="66"/>
      <c r="H24" s="66"/>
      <c r="I24" s="63"/>
      <c r="J24" s="50"/>
      <c r="K24" s="51"/>
      <c r="L24" s="51"/>
      <c r="M24" s="52"/>
      <c r="N24" s="51"/>
      <c r="O24" s="51"/>
      <c r="P24" s="51"/>
      <c r="Q24" s="51"/>
      <c r="R24" s="51"/>
      <c r="S24" s="52"/>
      <c r="T24" s="52"/>
      <c r="U24" s="53"/>
      <c r="W24" s="87"/>
      <c r="Y24" s="85"/>
    </row>
    <row r="25" spans="1:25" x14ac:dyDescent="0.25">
      <c r="A25" s="101" t="s">
        <v>53</v>
      </c>
      <c r="B25" s="102"/>
      <c r="C25" s="102"/>
      <c r="D25" s="102"/>
      <c r="E25" s="102"/>
      <c r="F25" s="102"/>
      <c r="G25" s="102"/>
      <c r="H25" s="103"/>
      <c r="I25" s="55" t="s">
        <v>0</v>
      </c>
      <c r="J25" s="56">
        <f t="shared" ref="J25:R25" si="5">SUM(J22:J24)</f>
        <v>0</v>
      </c>
      <c r="K25" s="56">
        <f t="shared" si="5"/>
        <v>0</v>
      </c>
      <c r="L25" s="56">
        <f t="shared" si="5"/>
        <v>0</v>
      </c>
      <c r="M25" s="57">
        <f t="shared" si="5"/>
        <v>0</v>
      </c>
      <c r="N25" s="56">
        <f t="shared" si="5"/>
        <v>0</v>
      </c>
      <c r="O25" s="56">
        <f t="shared" si="5"/>
        <v>0</v>
      </c>
      <c r="P25" s="56">
        <f t="shared" si="5"/>
        <v>0</v>
      </c>
      <c r="Q25" s="56">
        <f t="shared" si="5"/>
        <v>0</v>
      </c>
      <c r="R25" s="56">
        <f t="shared" si="5"/>
        <v>0</v>
      </c>
      <c r="S25" s="56" t="s">
        <v>0</v>
      </c>
      <c r="T25" s="56" t="s">
        <v>0</v>
      </c>
      <c r="U25" s="58" t="s">
        <v>0</v>
      </c>
    </row>
    <row r="26" spans="1:25" x14ac:dyDescent="0.25">
      <c r="A26" s="104" t="s">
        <v>44</v>
      </c>
      <c r="B26" s="104"/>
      <c r="C26" s="104"/>
      <c r="D26" s="104"/>
      <c r="E26" s="104"/>
      <c r="F26" s="104"/>
      <c r="G26" s="104"/>
      <c r="H26" s="104"/>
      <c r="I26" s="104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</row>
    <row r="27" spans="1:25" x14ac:dyDescent="0.25">
      <c r="W27" s="86"/>
    </row>
    <row r="28" spans="1:25" x14ac:dyDescent="0.25">
      <c r="N28" s="87"/>
    </row>
  </sheetData>
  <mergeCells count="27">
    <mergeCell ref="A20:H20"/>
    <mergeCell ref="A15:H15"/>
    <mergeCell ref="I3:I6"/>
    <mergeCell ref="A25:H25"/>
    <mergeCell ref="A26:I26"/>
    <mergeCell ref="C4:C6"/>
    <mergeCell ref="K1:U1"/>
    <mergeCell ref="A2:U2"/>
    <mergeCell ref="A3:A6"/>
    <mergeCell ref="J3:J5"/>
    <mergeCell ref="K3:L3"/>
    <mergeCell ref="S3:S5"/>
    <mergeCell ref="T3:T5"/>
    <mergeCell ref="O4:R4"/>
    <mergeCell ref="B4:B6"/>
    <mergeCell ref="U3:U6"/>
    <mergeCell ref="N3:R3"/>
    <mergeCell ref="N4:N5"/>
    <mergeCell ref="B3:H3"/>
    <mergeCell ref="H4:H6"/>
    <mergeCell ref="G4:G6"/>
    <mergeCell ref="M3:M5"/>
    <mergeCell ref="K4:K5"/>
    <mergeCell ref="L4:L5"/>
    <mergeCell ref="F4:F6"/>
    <mergeCell ref="E4:E6"/>
    <mergeCell ref="D4:D6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59" fitToHeight="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AG31"/>
  <sheetViews>
    <sheetView zoomScale="80" zoomScaleNormal="80" zoomScaleSheetLayoutView="80" workbookViewId="0">
      <selection activeCell="W1" sqref="W1"/>
    </sheetView>
  </sheetViews>
  <sheetFormatPr defaultRowHeight="17.25" x14ac:dyDescent="0.3"/>
  <cols>
    <col min="1" max="1" width="7.42578125" style="6" customWidth="1"/>
    <col min="2" max="2" width="9.5703125" style="7" customWidth="1"/>
    <col min="3" max="3" width="17" style="6" customWidth="1"/>
    <col min="4" max="4" width="11.140625" style="6" customWidth="1"/>
    <col min="5" max="5" width="21.140625" style="6" customWidth="1"/>
    <col min="6" max="6" width="4" style="6" customWidth="1"/>
    <col min="7" max="7" width="3" style="6" customWidth="1"/>
    <col min="8" max="8" width="3.28515625" style="6" customWidth="1"/>
    <col min="9" max="9" width="17.28515625" style="6" customWidth="1"/>
    <col min="10" max="10" width="14.5703125" style="6" customWidth="1"/>
    <col min="11" max="11" width="6.140625" style="6" customWidth="1"/>
    <col min="12" max="12" width="15.42578125" style="6" bestFit="1" customWidth="1"/>
    <col min="13" max="13" width="15.5703125" style="6" customWidth="1"/>
    <col min="14" max="14" width="5.7109375" style="6" customWidth="1"/>
    <col min="15" max="15" width="14.42578125" style="6" customWidth="1"/>
    <col min="16" max="17" width="5.5703125" style="6" customWidth="1"/>
    <col min="18" max="18" width="10" style="6" customWidth="1"/>
    <col min="19" max="19" width="16.28515625" style="6" customWidth="1"/>
    <col min="20" max="20" width="5.5703125" style="6" customWidth="1"/>
    <col min="21" max="21" width="6" style="6" customWidth="1"/>
    <col min="22" max="22" width="9.28515625" style="6" customWidth="1"/>
    <col min="23" max="23" width="14.7109375" style="6" customWidth="1"/>
    <col min="24" max="24" width="10.28515625" style="6" customWidth="1"/>
    <col min="25" max="25" width="15.5703125" style="6" customWidth="1"/>
    <col min="26" max="27" width="5.85546875" style="6" customWidth="1"/>
    <col min="28" max="28" width="5.5703125" style="6" customWidth="1"/>
    <col min="29" max="29" width="14.5703125" style="6" customWidth="1"/>
    <col min="30" max="30" width="14.42578125" style="6" customWidth="1"/>
    <col min="31" max="31" width="14.7109375" style="6" customWidth="1"/>
    <col min="32" max="32" width="9.140625" style="6"/>
    <col min="33" max="33" width="17.28515625" style="6" bestFit="1" customWidth="1"/>
    <col min="34" max="16384" width="9.140625" style="6"/>
  </cols>
  <sheetData>
    <row r="1" spans="1:33" ht="78" customHeight="1" x14ac:dyDescent="0.3">
      <c r="X1" s="105" t="s">
        <v>72</v>
      </c>
      <c r="Y1" s="105"/>
      <c r="Z1" s="105"/>
      <c r="AA1" s="105"/>
      <c r="AB1" s="105"/>
      <c r="AC1" s="105"/>
      <c r="AD1" s="105"/>
      <c r="AE1" s="105"/>
    </row>
    <row r="2" spans="1:33" ht="83.25" customHeight="1" x14ac:dyDescent="0.3">
      <c r="A2" s="123" t="s">
        <v>40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</row>
    <row r="3" spans="1:33" ht="53.25" customHeight="1" x14ac:dyDescent="0.3">
      <c r="A3" s="115" t="s">
        <v>22</v>
      </c>
      <c r="B3" s="110" t="s">
        <v>43</v>
      </c>
      <c r="C3" s="110"/>
      <c r="D3" s="110"/>
      <c r="E3" s="110"/>
      <c r="F3" s="110"/>
      <c r="G3" s="110"/>
      <c r="H3" s="110"/>
      <c r="I3" s="115" t="s">
        <v>21</v>
      </c>
      <c r="J3" s="117" t="s">
        <v>34</v>
      </c>
      <c r="K3" s="117"/>
      <c r="L3" s="117"/>
      <c r="M3" s="117"/>
      <c r="N3" s="117"/>
      <c r="O3" s="117"/>
      <c r="P3" s="126" t="s">
        <v>58</v>
      </c>
      <c r="Q3" s="127"/>
      <c r="R3" s="114" t="s">
        <v>35</v>
      </c>
      <c r="S3" s="114"/>
      <c r="T3" s="110" t="s">
        <v>59</v>
      </c>
      <c r="U3" s="110"/>
      <c r="V3" s="110"/>
      <c r="W3" s="110"/>
      <c r="X3" s="114" t="s">
        <v>37</v>
      </c>
      <c r="Y3" s="114"/>
      <c r="Z3" s="111" t="s">
        <v>60</v>
      </c>
      <c r="AA3" s="114" t="s">
        <v>38</v>
      </c>
      <c r="AB3" s="114"/>
      <c r="AC3" s="111" t="s">
        <v>61</v>
      </c>
      <c r="AD3" s="114" t="s">
        <v>62</v>
      </c>
      <c r="AE3" s="114" t="s">
        <v>63</v>
      </c>
    </row>
    <row r="4" spans="1:33" ht="33.75" customHeight="1" x14ac:dyDescent="0.3">
      <c r="A4" s="116"/>
      <c r="B4" s="119" t="s">
        <v>25</v>
      </c>
      <c r="C4" s="119" t="s">
        <v>42</v>
      </c>
      <c r="D4" s="119" t="s">
        <v>39</v>
      </c>
      <c r="E4" s="119" t="s">
        <v>26</v>
      </c>
      <c r="F4" s="119" t="s">
        <v>27</v>
      </c>
      <c r="G4" s="119" t="s">
        <v>28</v>
      </c>
      <c r="H4" s="119" t="s">
        <v>29</v>
      </c>
      <c r="I4" s="116"/>
      <c r="J4" s="124" t="s">
        <v>55</v>
      </c>
      <c r="K4" s="124"/>
      <c r="L4" s="125" t="s">
        <v>57</v>
      </c>
      <c r="M4" s="125" t="s">
        <v>31</v>
      </c>
      <c r="N4" s="125" t="s">
        <v>33</v>
      </c>
      <c r="O4" s="125" t="s">
        <v>32</v>
      </c>
      <c r="P4" s="128"/>
      <c r="Q4" s="129"/>
      <c r="R4" s="114"/>
      <c r="S4" s="114"/>
      <c r="T4" s="106" t="s">
        <v>36</v>
      </c>
      <c r="U4" s="107"/>
      <c r="V4" s="106" t="s">
        <v>45</v>
      </c>
      <c r="W4" s="107"/>
      <c r="X4" s="114"/>
      <c r="Y4" s="114"/>
      <c r="Z4" s="112"/>
      <c r="AA4" s="114"/>
      <c r="AB4" s="114"/>
      <c r="AC4" s="112"/>
      <c r="AD4" s="114"/>
      <c r="AE4" s="114"/>
    </row>
    <row r="5" spans="1:33" ht="163.5" customHeight="1" x14ac:dyDescent="0.3">
      <c r="A5" s="116"/>
      <c r="B5" s="120"/>
      <c r="C5" s="120"/>
      <c r="D5" s="120"/>
      <c r="E5" s="120"/>
      <c r="F5" s="120"/>
      <c r="G5" s="120"/>
      <c r="H5" s="120"/>
      <c r="I5" s="116"/>
      <c r="J5" s="69" t="s">
        <v>56</v>
      </c>
      <c r="K5" s="69" t="s">
        <v>30</v>
      </c>
      <c r="L5" s="125"/>
      <c r="M5" s="125"/>
      <c r="N5" s="125"/>
      <c r="O5" s="125"/>
      <c r="P5" s="130"/>
      <c r="Q5" s="131"/>
      <c r="R5" s="114"/>
      <c r="S5" s="114"/>
      <c r="T5" s="108"/>
      <c r="U5" s="109"/>
      <c r="V5" s="108"/>
      <c r="W5" s="109"/>
      <c r="X5" s="114"/>
      <c r="Y5" s="114"/>
      <c r="Z5" s="113"/>
      <c r="AA5" s="114"/>
      <c r="AB5" s="114"/>
      <c r="AC5" s="113"/>
      <c r="AD5" s="114"/>
      <c r="AE5" s="114"/>
    </row>
    <row r="6" spans="1:33" ht="31.5" customHeight="1" x14ac:dyDescent="0.3">
      <c r="A6" s="132"/>
      <c r="B6" s="121"/>
      <c r="C6" s="121"/>
      <c r="D6" s="121"/>
      <c r="E6" s="121"/>
      <c r="F6" s="121"/>
      <c r="G6" s="121"/>
      <c r="H6" s="121"/>
      <c r="I6" s="43" t="s">
        <v>2</v>
      </c>
      <c r="J6" s="43" t="s">
        <v>2</v>
      </c>
      <c r="K6" s="43" t="s">
        <v>2</v>
      </c>
      <c r="L6" s="43" t="s">
        <v>2</v>
      </c>
      <c r="M6" s="43" t="s">
        <v>2</v>
      </c>
      <c r="N6" s="43" t="s">
        <v>2</v>
      </c>
      <c r="O6" s="43" t="s">
        <v>2</v>
      </c>
      <c r="P6" s="43" t="s">
        <v>20</v>
      </c>
      <c r="Q6" s="43" t="s">
        <v>2</v>
      </c>
      <c r="R6" s="43" t="s">
        <v>19</v>
      </c>
      <c r="S6" s="43" t="s">
        <v>2</v>
      </c>
      <c r="T6" s="43" t="s">
        <v>4</v>
      </c>
      <c r="U6" s="43" t="s">
        <v>2</v>
      </c>
      <c r="V6" s="43" t="s">
        <v>4</v>
      </c>
      <c r="W6" s="43" t="s">
        <v>2</v>
      </c>
      <c r="X6" s="43" t="s">
        <v>4</v>
      </c>
      <c r="Y6" s="43" t="s">
        <v>2</v>
      </c>
      <c r="Z6" s="43" t="s">
        <v>2</v>
      </c>
      <c r="AA6" s="43" t="s">
        <v>64</v>
      </c>
      <c r="AB6" s="43" t="s">
        <v>2</v>
      </c>
      <c r="AC6" s="43" t="s">
        <v>2</v>
      </c>
      <c r="AD6" s="43" t="s">
        <v>2</v>
      </c>
      <c r="AE6" s="43" t="s">
        <v>2</v>
      </c>
    </row>
    <row r="7" spans="1:33" ht="17.25" customHeigh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  <c r="R7" s="8">
        <v>18</v>
      </c>
      <c r="S7" s="8">
        <v>19</v>
      </c>
      <c r="T7" s="8">
        <v>20</v>
      </c>
      <c r="U7" s="8">
        <v>21</v>
      </c>
      <c r="V7" s="8">
        <v>22</v>
      </c>
      <c r="W7" s="8">
        <v>23</v>
      </c>
      <c r="X7" s="8">
        <v>24</v>
      </c>
      <c r="Y7" s="8">
        <v>25</v>
      </c>
      <c r="Z7" s="8">
        <v>26</v>
      </c>
      <c r="AA7" s="8">
        <v>27</v>
      </c>
      <c r="AB7" s="8">
        <v>28</v>
      </c>
      <c r="AC7" s="8">
        <v>29</v>
      </c>
      <c r="AD7" s="8">
        <v>30</v>
      </c>
      <c r="AE7" s="8">
        <v>31</v>
      </c>
    </row>
    <row r="8" spans="1:33" x14ac:dyDescent="0.3">
      <c r="A8" s="80">
        <f>'перечень МКД'!A8</f>
        <v>2026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3" ht="18.75" x14ac:dyDescent="0.3">
      <c r="A9" s="38">
        <f>'перечень МКД'!A9</f>
        <v>1</v>
      </c>
      <c r="B9" s="70" t="s">
        <v>49</v>
      </c>
      <c r="C9" s="70" t="s">
        <v>50</v>
      </c>
      <c r="D9" s="71" t="s">
        <v>51</v>
      </c>
      <c r="E9" s="72" t="s">
        <v>66</v>
      </c>
      <c r="F9" s="79">
        <v>9</v>
      </c>
      <c r="G9" s="73"/>
      <c r="H9" s="73"/>
      <c r="I9" s="74">
        <f>J9+K9+L9+M9+N9+O9+Q9+S9+U9+W9+Y9+Z9+AB9+AC9+AE9</f>
        <v>11556069.9</v>
      </c>
      <c r="J9" s="67"/>
      <c r="K9" s="67"/>
      <c r="L9" s="67"/>
      <c r="M9" s="67"/>
      <c r="N9" s="67"/>
      <c r="O9" s="67"/>
      <c r="P9" s="75"/>
      <c r="Q9" s="67"/>
      <c r="R9" s="76">
        <v>722</v>
      </c>
      <c r="S9" s="74">
        <v>10417420.32</v>
      </c>
      <c r="T9" s="67"/>
      <c r="U9" s="67"/>
      <c r="V9" s="67">
        <v>176.8</v>
      </c>
      <c r="W9" s="67">
        <v>690930.86</v>
      </c>
      <c r="X9" s="77"/>
      <c r="Y9" s="74"/>
      <c r="Z9" s="74"/>
      <c r="AA9" s="78"/>
      <c r="AB9" s="78"/>
      <c r="AC9" s="74">
        <v>210000</v>
      </c>
      <c r="AD9" s="74"/>
      <c r="AE9" s="74">
        <f>ROUND((J9+K9+L9+M9+N9+O9+Q9+S9+U9+W9+Y9+Z9+AB9+AD9)*2.14/100,2)</f>
        <v>237718.72</v>
      </c>
    </row>
    <row r="10" spans="1:33" ht="18.75" x14ac:dyDescent="0.3">
      <c r="A10" s="38">
        <f>'перечень МКД'!A10</f>
        <v>2</v>
      </c>
      <c r="B10" s="10" t="s">
        <v>49</v>
      </c>
      <c r="C10" s="10" t="s">
        <v>50</v>
      </c>
      <c r="D10" s="10" t="s">
        <v>51</v>
      </c>
      <c r="E10" s="10" t="s">
        <v>52</v>
      </c>
      <c r="F10" s="11">
        <v>34</v>
      </c>
      <c r="G10" s="12"/>
      <c r="H10" s="12"/>
      <c r="I10" s="74">
        <f t="shared" ref="I10:I14" si="0">J10+K10+L10+M10+N10+O10+Q10+S10+U10+W10+Y10+Z10+AB10+AC10+AE10</f>
        <v>3607862.21</v>
      </c>
      <c r="J10" s="13"/>
      <c r="K10" s="13"/>
      <c r="L10" s="13"/>
      <c r="M10" s="13"/>
      <c r="N10" s="13"/>
      <c r="O10" s="13"/>
      <c r="P10" s="14"/>
      <c r="Q10" s="13"/>
      <c r="R10" s="15"/>
      <c r="S10" s="1"/>
      <c r="T10" s="13"/>
      <c r="U10" s="13"/>
      <c r="V10" s="13"/>
      <c r="W10" s="13"/>
      <c r="X10" s="15">
        <v>381.1</v>
      </c>
      <c r="Y10" s="15">
        <v>3326671.44</v>
      </c>
      <c r="Z10" s="15"/>
      <c r="AA10" s="16"/>
      <c r="AB10" s="16"/>
      <c r="AC10" s="74">
        <v>210000</v>
      </c>
      <c r="AD10" s="15"/>
      <c r="AE10" s="74">
        <f t="shared" ref="AE10:AE14" si="1">ROUND((J10+K10+L10+M10+N10+O10+Q10+S10+U10+W10+Y10+Z10+AB10+AD10)*2.14/100,2)</f>
        <v>71190.77</v>
      </c>
    </row>
    <row r="11" spans="1:33" ht="18.75" x14ac:dyDescent="0.3">
      <c r="A11" s="38">
        <f>'перечень МКД'!A11</f>
        <v>3</v>
      </c>
      <c r="B11" s="10" t="s">
        <v>49</v>
      </c>
      <c r="C11" s="10" t="s">
        <v>50</v>
      </c>
      <c r="D11" s="10" t="s">
        <v>51</v>
      </c>
      <c r="E11" s="10" t="s">
        <v>52</v>
      </c>
      <c r="F11" s="11">
        <v>24</v>
      </c>
      <c r="G11" s="12"/>
      <c r="H11" s="12"/>
      <c r="I11" s="74">
        <f t="shared" si="0"/>
        <v>606724.84</v>
      </c>
      <c r="J11" s="13"/>
      <c r="K11" s="13"/>
      <c r="L11" s="13"/>
      <c r="M11" s="13"/>
      <c r="N11" s="13"/>
      <c r="O11" s="13"/>
      <c r="P11" s="14"/>
      <c r="Q11" s="13"/>
      <c r="R11" s="15"/>
      <c r="S11" s="15"/>
      <c r="T11" s="13"/>
      <c r="U11" s="13"/>
      <c r="V11" s="13">
        <v>152</v>
      </c>
      <c r="W11" s="13">
        <v>594012.96</v>
      </c>
      <c r="X11" s="40"/>
      <c r="Y11" s="15"/>
      <c r="Z11" s="15"/>
      <c r="AA11" s="16"/>
      <c r="AB11" s="16"/>
      <c r="AC11" s="16"/>
      <c r="AD11" s="15"/>
      <c r="AE11" s="74">
        <f t="shared" si="1"/>
        <v>12711.88</v>
      </c>
    </row>
    <row r="12" spans="1:33" ht="18.75" x14ac:dyDescent="0.3">
      <c r="A12" s="38">
        <f>'перечень МКД'!A12</f>
        <v>4</v>
      </c>
      <c r="B12" s="10" t="s">
        <v>49</v>
      </c>
      <c r="C12" s="10" t="s">
        <v>50</v>
      </c>
      <c r="D12" s="10" t="s">
        <v>51</v>
      </c>
      <c r="E12" s="10" t="s">
        <v>65</v>
      </c>
      <c r="F12" s="11">
        <v>10</v>
      </c>
      <c r="G12" s="11"/>
      <c r="H12" s="11"/>
      <c r="I12" s="74">
        <f t="shared" si="0"/>
        <v>2841687.6100000003</v>
      </c>
      <c r="J12" s="13"/>
      <c r="K12" s="13"/>
      <c r="L12" s="13"/>
      <c r="M12" s="13">
        <v>1860410.39</v>
      </c>
      <c r="N12" s="13"/>
      <c r="O12" s="13">
        <v>716139.06</v>
      </c>
      <c r="P12" s="14"/>
      <c r="Q12" s="13"/>
      <c r="R12" s="15"/>
      <c r="S12" s="15"/>
      <c r="T12" s="13"/>
      <c r="U12" s="13"/>
      <c r="V12" s="13"/>
      <c r="W12" s="13"/>
      <c r="X12" s="40"/>
      <c r="Y12" s="15"/>
      <c r="Z12" s="15"/>
      <c r="AA12" s="16"/>
      <c r="AB12" s="16"/>
      <c r="AC12" s="16">
        <v>210000</v>
      </c>
      <c r="AD12" s="15"/>
      <c r="AE12" s="74">
        <f t="shared" si="1"/>
        <v>55138.16</v>
      </c>
    </row>
    <row r="13" spans="1:33" ht="18.75" x14ac:dyDescent="0.3">
      <c r="A13" s="38">
        <f>'перечень МКД'!A13</f>
        <v>5</v>
      </c>
      <c r="B13" s="10" t="s">
        <v>49</v>
      </c>
      <c r="C13" s="10" t="s">
        <v>50</v>
      </c>
      <c r="D13" s="10" t="s">
        <v>51</v>
      </c>
      <c r="E13" s="10" t="s">
        <v>66</v>
      </c>
      <c r="F13" s="11">
        <v>36</v>
      </c>
      <c r="G13" s="12"/>
      <c r="H13" s="12"/>
      <c r="I13" s="74">
        <f t="shared" si="0"/>
        <v>10094999.43</v>
      </c>
      <c r="J13" s="13"/>
      <c r="K13" s="13"/>
      <c r="L13" s="13"/>
      <c r="M13" s="13"/>
      <c r="N13" s="13"/>
      <c r="O13" s="13"/>
      <c r="P13" s="14"/>
      <c r="Q13" s="13"/>
      <c r="R13" s="42">
        <v>641.9</v>
      </c>
      <c r="S13" s="15">
        <v>9261692.6600000001</v>
      </c>
      <c r="T13" s="13"/>
      <c r="U13" s="13"/>
      <c r="V13" s="13">
        <v>106.5</v>
      </c>
      <c r="W13" s="13">
        <v>416199.87</v>
      </c>
      <c r="X13" s="40"/>
      <c r="Y13" s="15"/>
      <c r="Z13" s="1"/>
      <c r="AA13" s="16"/>
      <c r="AB13" s="16"/>
      <c r="AC13" s="16">
        <v>210000</v>
      </c>
      <c r="AD13" s="15"/>
      <c r="AE13" s="74">
        <f t="shared" si="1"/>
        <v>207106.9</v>
      </c>
    </row>
    <row r="14" spans="1:33" ht="18.75" x14ac:dyDescent="0.3">
      <c r="A14" s="38">
        <v>6</v>
      </c>
      <c r="B14" s="10" t="s">
        <v>49</v>
      </c>
      <c r="C14" s="10" t="s">
        <v>50</v>
      </c>
      <c r="D14" s="10" t="s">
        <v>51</v>
      </c>
      <c r="E14" s="10" t="s">
        <v>66</v>
      </c>
      <c r="F14" s="11">
        <v>25</v>
      </c>
      <c r="G14" s="12"/>
      <c r="H14" s="12"/>
      <c r="I14" s="74">
        <f t="shared" si="0"/>
        <v>439077.18</v>
      </c>
      <c r="J14" s="13"/>
      <c r="K14" s="13"/>
      <c r="L14" s="13"/>
      <c r="M14" s="13"/>
      <c r="N14" s="13"/>
      <c r="O14" s="13"/>
      <c r="P14" s="14"/>
      <c r="Q14" s="13"/>
      <c r="R14" s="42"/>
      <c r="S14" s="15"/>
      <c r="T14" s="13"/>
      <c r="U14" s="13"/>
      <c r="V14" s="13">
        <v>110</v>
      </c>
      <c r="W14" s="13">
        <f>3907.98*V14</f>
        <v>429877.8</v>
      </c>
      <c r="X14" s="40"/>
      <c r="Y14" s="15"/>
      <c r="Z14" s="1"/>
      <c r="AA14" s="16"/>
      <c r="AB14" s="16"/>
      <c r="AC14" s="16"/>
      <c r="AD14" s="15"/>
      <c r="AE14" s="74">
        <f t="shared" si="1"/>
        <v>9199.3799999999992</v>
      </c>
    </row>
    <row r="15" spans="1:33" x14ac:dyDescent="0.3">
      <c r="A15" s="118" t="s">
        <v>67</v>
      </c>
      <c r="B15" s="118"/>
      <c r="C15" s="118"/>
      <c r="D15" s="118"/>
      <c r="E15" s="118"/>
      <c r="F15" s="118"/>
      <c r="G15" s="118"/>
      <c r="H15" s="118"/>
      <c r="I15" s="17">
        <f>SUM(I9:I14)</f>
        <v>29146421.169999998</v>
      </c>
      <c r="J15" s="17">
        <f t="shared" ref="J15:AD15" si="2">SUM(J9:J13)</f>
        <v>0</v>
      </c>
      <c r="K15" s="17">
        <f t="shared" si="2"/>
        <v>0</v>
      </c>
      <c r="L15" s="59">
        <f t="shared" si="2"/>
        <v>0</v>
      </c>
      <c r="M15" s="17">
        <f t="shared" si="2"/>
        <v>1860410.39</v>
      </c>
      <c r="N15" s="59">
        <f t="shared" si="2"/>
        <v>0</v>
      </c>
      <c r="O15" s="17">
        <f t="shared" si="2"/>
        <v>716139.06</v>
      </c>
      <c r="P15" s="59">
        <f t="shared" si="2"/>
        <v>0</v>
      </c>
      <c r="Q15" s="59">
        <f t="shared" si="2"/>
        <v>0</v>
      </c>
      <c r="R15" s="59">
        <f t="shared" si="2"/>
        <v>1363.9</v>
      </c>
      <c r="S15" s="17">
        <f t="shared" si="2"/>
        <v>19679112.98</v>
      </c>
      <c r="T15" s="59">
        <f t="shared" si="2"/>
        <v>0</v>
      </c>
      <c r="U15" s="59">
        <f t="shared" si="2"/>
        <v>0</v>
      </c>
      <c r="V15" s="17">
        <f>SUM(V9:V14)</f>
        <v>545.29999999999995</v>
      </c>
      <c r="W15" s="17">
        <f>SUM(W9:W14)</f>
        <v>2131021.4899999998</v>
      </c>
      <c r="X15" s="17">
        <f t="shared" si="2"/>
        <v>381.1</v>
      </c>
      <c r="Y15" s="17">
        <f t="shared" si="2"/>
        <v>3326671.44</v>
      </c>
      <c r="Z15" s="59">
        <f t="shared" si="2"/>
        <v>0</v>
      </c>
      <c r="AA15" s="59">
        <f t="shared" si="2"/>
        <v>0</v>
      </c>
      <c r="AB15" s="59">
        <f t="shared" si="2"/>
        <v>0</v>
      </c>
      <c r="AC15" s="17">
        <f t="shared" si="2"/>
        <v>840000</v>
      </c>
      <c r="AD15" s="17">
        <f t="shared" si="2"/>
        <v>0</v>
      </c>
      <c r="AE15" s="17">
        <f>SUM(AE9:AE14)</f>
        <v>593065.81000000006</v>
      </c>
      <c r="AG15" s="20"/>
    </row>
    <row r="16" spans="1:33" x14ac:dyDescent="0.3">
      <c r="A16" s="80">
        <v>2027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</row>
    <row r="17" spans="1:33" ht="20.25" customHeight="1" x14ac:dyDescent="0.3">
      <c r="A17" s="38"/>
      <c r="B17" s="70"/>
      <c r="C17" s="70"/>
      <c r="D17" s="71"/>
      <c r="E17" s="72"/>
      <c r="F17" s="79"/>
      <c r="G17" s="88"/>
      <c r="H17" s="88"/>
      <c r="I17" s="74"/>
      <c r="J17" s="67"/>
      <c r="K17" s="67"/>
      <c r="L17" s="67"/>
      <c r="M17" s="67"/>
      <c r="N17" s="67"/>
      <c r="O17" s="67"/>
      <c r="P17" s="75"/>
      <c r="Q17" s="67"/>
      <c r="R17" s="76"/>
      <c r="S17" s="74"/>
      <c r="T17" s="67"/>
      <c r="U17" s="67"/>
      <c r="V17" s="67"/>
      <c r="W17" s="67"/>
      <c r="X17" s="74"/>
      <c r="Y17" s="74"/>
      <c r="Z17" s="74"/>
      <c r="AA17" s="78"/>
      <c r="AB17" s="78"/>
      <c r="AC17" s="74"/>
      <c r="AD17" s="74"/>
      <c r="AE17" s="74"/>
    </row>
    <row r="18" spans="1:33" ht="22.5" customHeight="1" x14ac:dyDescent="0.3">
      <c r="A18" s="38"/>
      <c r="B18" s="10"/>
      <c r="C18" s="10"/>
      <c r="D18" s="10"/>
      <c r="E18" s="10"/>
      <c r="F18" s="11"/>
      <c r="G18" s="88"/>
      <c r="H18" s="88"/>
      <c r="I18" s="74"/>
      <c r="J18" s="67"/>
      <c r="K18" s="67"/>
      <c r="L18" s="67"/>
      <c r="M18" s="67"/>
      <c r="N18" s="67"/>
      <c r="O18" s="67"/>
      <c r="P18" s="75"/>
      <c r="Q18" s="67"/>
      <c r="R18" s="76"/>
      <c r="S18" s="74"/>
      <c r="T18" s="67"/>
      <c r="U18" s="67"/>
      <c r="V18" s="67"/>
      <c r="W18" s="67"/>
      <c r="X18" s="74"/>
      <c r="Y18" s="74"/>
      <c r="Z18" s="74"/>
      <c r="AA18" s="78"/>
      <c r="AB18" s="78"/>
      <c r="AC18" s="74"/>
      <c r="AD18" s="74"/>
      <c r="AE18" s="74"/>
    </row>
    <row r="19" spans="1:33" ht="20.25" customHeight="1" x14ac:dyDescent="0.3">
      <c r="A19" s="38"/>
      <c r="B19" s="10"/>
      <c r="C19" s="10"/>
      <c r="D19" s="10"/>
      <c r="E19" s="10"/>
      <c r="F19" s="11"/>
      <c r="G19" s="88"/>
      <c r="H19" s="88"/>
      <c r="I19" s="74"/>
      <c r="J19" s="67"/>
      <c r="K19" s="67"/>
      <c r="L19" s="67"/>
      <c r="M19" s="67"/>
      <c r="N19" s="67"/>
      <c r="O19" s="67"/>
      <c r="P19" s="75"/>
      <c r="Q19" s="67"/>
      <c r="R19" s="74"/>
      <c r="S19" s="74"/>
      <c r="T19" s="67"/>
      <c r="U19" s="67"/>
      <c r="V19" s="67"/>
      <c r="W19" s="67"/>
      <c r="X19" s="76"/>
      <c r="Y19" s="74"/>
      <c r="Z19" s="74"/>
      <c r="AA19" s="78"/>
      <c r="AB19" s="78"/>
      <c r="AC19" s="74"/>
      <c r="AD19" s="74"/>
      <c r="AE19" s="74"/>
    </row>
    <row r="20" spans="1:33" x14ac:dyDescent="0.3">
      <c r="A20" s="118" t="s">
        <v>68</v>
      </c>
      <c r="B20" s="118"/>
      <c r="C20" s="118"/>
      <c r="D20" s="118"/>
      <c r="E20" s="118"/>
      <c r="F20" s="118"/>
      <c r="G20" s="118"/>
      <c r="H20" s="118"/>
      <c r="I20" s="17">
        <f t="shared" ref="I20:AE20" si="3">SUM(I17:I19)</f>
        <v>0</v>
      </c>
      <c r="J20" s="17">
        <f t="shared" si="3"/>
        <v>0</v>
      </c>
      <c r="K20" s="17">
        <f t="shared" si="3"/>
        <v>0</v>
      </c>
      <c r="L20" s="17">
        <f t="shared" si="3"/>
        <v>0</v>
      </c>
      <c r="M20" s="17">
        <f t="shared" si="3"/>
        <v>0</v>
      </c>
      <c r="N20" s="17">
        <f t="shared" si="3"/>
        <v>0</v>
      </c>
      <c r="O20" s="17">
        <f t="shared" si="3"/>
        <v>0</v>
      </c>
      <c r="P20" s="17">
        <f t="shared" si="3"/>
        <v>0</v>
      </c>
      <c r="Q20" s="17">
        <f t="shared" si="3"/>
        <v>0</v>
      </c>
      <c r="R20" s="17">
        <f t="shared" si="3"/>
        <v>0</v>
      </c>
      <c r="S20" s="17">
        <f t="shared" si="3"/>
        <v>0</v>
      </c>
      <c r="T20" s="17">
        <f t="shared" si="3"/>
        <v>0</v>
      </c>
      <c r="U20" s="17">
        <f t="shared" si="3"/>
        <v>0</v>
      </c>
      <c r="V20" s="17">
        <f t="shared" si="3"/>
        <v>0</v>
      </c>
      <c r="W20" s="17">
        <f t="shared" si="3"/>
        <v>0</v>
      </c>
      <c r="X20" s="17">
        <f t="shared" si="3"/>
        <v>0</v>
      </c>
      <c r="Y20" s="17">
        <f t="shared" si="3"/>
        <v>0</v>
      </c>
      <c r="Z20" s="17">
        <f t="shared" si="3"/>
        <v>0</v>
      </c>
      <c r="AA20" s="17">
        <f t="shared" si="3"/>
        <v>0</v>
      </c>
      <c r="AB20" s="17">
        <f t="shared" si="3"/>
        <v>0</v>
      </c>
      <c r="AC20" s="17">
        <f t="shared" si="3"/>
        <v>0</v>
      </c>
      <c r="AD20" s="17">
        <f t="shared" si="3"/>
        <v>0</v>
      </c>
      <c r="AE20" s="17">
        <f t="shared" si="3"/>
        <v>0</v>
      </c>
      <c r="AG20" s="20"/>
    </row>
    <row r="21" spans="1:33" x14ac:dyDescent="0.3">
      <c r="A21" s="34">
        <v>2028</v>
      </c>
      <c r="B21" s="18"/>
      <c r="C21" s="18"/>
      <c r="D21" s="18"/>
      <c r="E21" s="18"/>
      <c r="F21" s="18"/>
      <c r="G21" s="18"/>
      <c r="H21" s="18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</row>
    <row r="22" spans="1:33" ht="18.75" x14ac:dyDescent="0.3">
      <c r="A22" s="39"/>
      <c r="B22" s="64"/>
      <c r="C22" s="64"/>
      <c r="D22" s="65"/>
      <c r="E22" s="64"/>
      <c r="F22" s="64"/>
      <c r="G22" s="66"/>
      <c r="H22" s="66"/>
      <c r="I22" s="74"/>
      <c r="J22" s="67"/>
      <c r="K22" s="67"/>
      <c r="L22" s="67"/>
      <c r="M22" s="67"/>
      <c r="N22" s="67"/>
      <c r="O22" s="67"/>
      <c r="P22" s="75"/>
      <c r="Q22" s="67"/>
      <c r="R22" s="74"/>
      <c r="S22" s="74"/>
      <c r="T22" s="67"/>
      <c r="U22" s="67"/>
      <c r="V22" s="67"/>
      <c r="W22" s="67"/>
      <c r="X22" s="74"/>
      <c r="Y22" s="74"/>
      <c r="Z22" s="74"/>
      <c r="AA22" s="78"/>
      <c r="AB22" s="78"/>
      <c r="AC22" s="74"/>
      <c r="AD22" s="74"/>
      <c r="AE22" s="74"/>
    </row>
    <row r="23" spans="1:33" ht="18.75" x14ac:dyDescent="0.3">
      <c r="A23" s="39"/>
      <c r="B23" s="64"/>
      <c r="C23" s="64"/>
      <c r="D23" s="65"/>
      <c r="E23" s="64"/>
      <c r="F23" s="64"/>
      <c r="G23" s="66"/>
      <c r="H23" s="66"/>
      <c r="I23" s="74"/>
      <c r="J23" s="67"/>
      <c r="K23" s="67"/>
      <c r="L23" s="67"/>
      <c r="M23" s="67"/>
      <c r="N23" s="67"/>
      <c r="O23" s="67"/>
      <c r="P23" s="75"/>
      <c r="Q23" s="67"/>
      <c r="R23" s="74"/>
      <c r="S23" s="74"/>
      <c r="T23" s="67"/>
      <c r="U23" s="67"/>
      <c r="V23" s="67"/>
      <c r="W23" s="67"/>
      <c r="X23" s="74"/>
      <c r="Y23" s="74"/>
      <c r="Z23" s="74"/>
      <c r="AA23" s="78"/>
      <c r="AB23" s="78"/>
      <c r="AC23" s="74"/>
      <c r="AD23" s="74"/>
      <c r="AE23" s="74"/>
    </row>
    <row r="24" spans="1:33" ht="18.75" x14ac:dyDescent="0.3">
      <c r="A24" s="39"/>
      <c r="B24" s="64"/>
      <c r="C24" s="64"/>
      <c r="D24" s="65"/>
      <c r="E24" s="64"/>
      <c r="F24" s="64"/>
      <c r="G24" s="66"/>
      <c r="H24" s="66"/>
      <c r="I24" s="74"/>
      <c r="J24" s="67"/>
      <c r="K24" s="67"/>
      <c r="L24" s="67"/>
      <c r="M24" s="67"/>
      <c r="N24" s="67"/>
      <c r="O24" s="67"/>
      <c r="P24" s="75"/>
      <c r="Q24" s="67"/>
      <c r="R24" s="74"/>
      <c r="S24" s="74"/>
      <c r="T24" s="67"/>
      <c r="U24" s="67"/>
      <c r="V24" s="67"/>
      <c r="W24" s="67"/>
      <c r="X24" s="74"/>
      <c r="Y24" s="74"/>
      <c r="Z24" s="74"/>
      <c r="AA24" s="78"/>
      <c r="AB24" s="78"/>
      <c r="AC24" s="74"/>
      <c r="AD24" s="74"/>
      <c r="AE24" s="74"/>
    </row>
    <row r="25" spans="1:33" x14ac:dyDescent="0.3">
      <c r="A25" s="68" t="s">
        <v>69</v>
      </c>
      <c r="B25" s="60"/>
      <c r="C25" s="61"/>
      <c r="D25" s="61"/>
      <c r="E25" s="61"/>
      <c r="F25" s="61"/>
      <c r="G25" s="61"/>
      <c r="H25" s="62"/>
      <c r="I25" s="17">
        <f t="shared" ref="I25:AE25" si="4">SUM(I22:I24)</f>
        <v>0</v>
      </c>
      <c r="J25" s="17">
        <f t="shared" si="4"/>
        <v>0</v>
      </c>
      <c r="K25" s="17">
        <f t="shared" si="4"/>
        <v>0</v>
      </c>
      <c r="L25" s="17">
        <f t="shared" si="4"/>
        <v>0</v>
      </c>
      <c r="M25" s="17">
        <f t="shared" si="4"/>
        <v>0</v>
      </c>
      <c r="N25" s="17">
        <f t="shared" si="4"/>
        <v>0</v>
      </c>
      <c r="O25" s="17">
        <f t="shared" si="4"/>
        <v>0</v>
      </c>
      <c r="P25" s="17">
        <f t="shared" si="4"/>
        <v>0</v>
      </c>
      <c r="Q25" s="17">
        <f t="shared" si="4"/>
        <v>0</v>
      </c>
      <c r="R25" s="17">
        <f t="shared" si="4"/>
        <v>0</v>
      </c>
      <c r="S25" s="17">
        <f t="shared" si="4"/>
        <v>0</v>
      </c>
      <c r="T25" s="17">
        <f t="shared" si="4"/>
        <v>0</v>
      </c>
      <c r="U25" s="17">
        <f t="shared" si="4"/>
        <v>0</v>
      </c>
      <c r="V25" s="17">
        <f t="shared" si="4"/>
        <v>0</v>
      </c>
      <c r="W25" s="17">
        <f t="shared" si="4"/>
        <v>0</v>
      </c>
      <c r="X25" s="17">
        <f t="shared" si="4"/>
        <v>0</v>
      </c>
      <c r="Y25" s="17">
        <f t="shared" si="4"/>
        <v>0</v>
      </c>
      <c r="Z25" s="17">
        <f t="shared" si="4"/>
        <v>0</v>
      </c>
      <c r="AA25" s="17">
        <f t="shared" si="4"/>
        <v>0</v>
      </c>
      <c r="AB25" s="17">
        <f t="shared" si="4"/>
        <v>0</v>
      </c>
      <c r="AC25" s="17">
        <f t="shared" si="4"/>
        <v>0</v>
      </c>
      <c r="AD25" s="17">
        <f t="shared" si="4"/>
        <v>0</v>
      </c>
      <c r="AE25" s="17">
        <f t="shared" si="4"/>
        <v>0</v>
      </c>
      <c r="AG25" s="20"/>
    </row>
    <row r="26" spans="1:33" x14ac:dyDescent="0.3">
      <c r="A26" s="122" t="s">
        <v>44</v>
      </c>
      <c r="B26" s="122"/>
      <c r="C26" s="122"/>
      <c r="D26" s="122"/>
      <c r="E26" s="122"/>
      <c r="F26" s="122"/>
      <c r="G26" s="122"/>
      <c r="H26" s="122"/>
      <c r="I26" s="122"/>
      <c r="J26" s="122"/>
    </row>
    <row r="27" spans="1:33" x14ac:dyDescent="0.3">
      <c r="I27" s="20"/>
    </row>
    <row r="28" spans="1:33" x14ac:dyDescent="0.3">
      <c r="AG28" s="20"/>
    </row>
    <row r="31" spans="1:33" x14ac:dyDescent="0.3">
      <c r="I31" s="20"/>
    </row>
  </sheetData>
  <mergeCells count="32">
    <mergeCell ref="A26:J26"/>
    <mergeCell ref="A2:AE2"/>
    <mergeCell ref="AA3:AB5"/>
    <mergeCell ref="AE3:AE5"/>
    <mergeCell ref="AD3:AD5"/>
    <mergeCell ref="R3:S5"/>
    <mergeCell ref="G4:G6"/>
    <mergeCell ref="H4:H6"/>
    <mergeCell ref="J4:K4"/>
    <mergeCell ref="L4:L5"/>
    <mergeCell ref="M4:M5"/>
    <mergeCell ref="N4:N5"/>
    <mergeCell ref="O4:O5"/>
    <mergeCell ref="P3:Q5"/>
    <mergeCell ref="A20:H20"/>
    <mergeCell ref="A3:A6"/>
    <mergeCell ref="B3:H3"/>
    <mergeCell ref="I3:I5"/>
    <mergeCell ref="J3:O3"/>
    <mergeCell ref="A15:H15"/>
    <mergeCell ref="B4:B6"/>
    <mergeCell ref="C4:C6"/>
    <mergeCell ref="D4:D6"/>
    <mergeCell ref="E4:E6"/>
    <mergeCell ref="F4:F6"/>
    <mergeCell ref="X1:AE1"/>
    <mergeCell ref="T4:U5"/>
    <mergeCell ref="T3:W3"/>
    <mergeCell ref="AC3:AC5"/>
    <mergeCell ref="X3:Y5"/>
    <mergeCell ref="Z3:Z5"/>
    <mergeCell ref="V4:W5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43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J13"/>
  <sheetViews>
    <sheetView view="pageBreakPreview" zoomScale="115" zoomScaleNormal="115" zoomScaleSheetLayoutView="115" workbookViewId="0">
      <selection activeCell="A2" sqref="A2:F2"/>
    </sheetView>
  </sheetViews>
  <sheetFormatPr defaultRowHeight="17.25" x14ac:dyDescent="0.3"/>
  <cols>
    <col min="1" max="1" width="4.140625" style="6" customWidth="1"/>
    <col min="2" max="2" width="40.7109375" style="6" customWidth="1"/>
    <col min="3" max="3" width="19.140625" style="6" customWidth="1"/>
    <col min="4" max="4" width="23.140625" style="6" customWidth="1"/>
    <col min="5" max="5" width="17.42578125" style="6" customWidth="1"/>
    <col min="6" max="6" width="18" style="6" customWidth="1"/>
    <col min="7" max="7" width="2.28515625" style="6" customWidth="1"/>
    <col min="8" max="8" width="7.7109375" style="6" customWidth="1"/>
    <col min="9" max="9" width="0.5703125" style="6" customWidth="1"/>
    <col min="10" max="10" width="7.7109375" style="6" customWidth="1"/>
    <col min="11" max="16384" width="9.140625" style="6"/>
  </cols>
  <sheetData>
    <row r="1" spans="1:10" ht="75" customHeight="1" x14ac:dyDescent="0.3">
      <c r="A1" s="21"/>
      <c r="D1" s="133" t="s">
        <v>73</v>
      </c>
      <c r="E1" s="133"/>
      <c r="F1" s="133"/>
      <c r="G1" s="133"/>
      <c r="H1" s="133"/>
      <c r="I1" s="133"/>
      <c r="J1" s="133"/>
    </row>
    <row r="2" spans="1:10" ht="45" customHeight="1" x14ac:dyDescent="0.3">
      <c r="A2" s="123" t="s">
        <v>41</v>
      </c>
      <c r="B2" s="123"/>
      <c r="C2" s="123"/>
      <c r="D2" s="123"/>
      <c r="E2" s="123"/>
      <c r="F2" s="123"/>
    </row>
    <row r="3" spans="1:10" ht="62.25" customHeight="1" x14ac:dyDescent="0.3">
      <c r="A3" s="115" t="s">
        <v>18</v>
      </c>
      <c r="B3" s="117" t="s">
        <v>47</v>
      </c>
      <c r="C3" s="110" t="s">
        <v>46</v>
      </c>
      <c r="D3" s="110" t="s">
        <v>15</v>
      </c>
      <c r="E3" s="115" t="s">
        <v>23</v>
      </c>
      <c r="F3" s="115" t="s">
        <v>14</v>
      </c>
    </row>
    <row r="4" spans="1:10" ht="54" customHeight="1" x14ac:dyDescent="0.3">
      <c r="A4" s="116"/>
      <c r="B4" s="117"/>
      <c r="C4" s="110"/>
      <c r="D4" s="110"/>
      <c r="E4" s="132"/>
      <c r="F4" s="132"/>
    </row>
    <row r="5" spans="1:10" x14ac:dyDescent="0.3">
      <c r="A5" s="132"/>
      <c r="B5" s="117"/>
      <c r="C5" s="45" t="s">
        <v>19</v>
      </c>
      <c r="D5" s="22" t="s">
        <v>3</v>
      </c>
      <c r="E5" s="22" t="s">
        <v>20</v>
      </c>
      <c r="F5" s="22" t="s">
        <v>2</v>
      </c>
    </row>
    <row r="6" spans="1:10" x14ac:dyDescent="0.3">
      <c r="A6" s="22">
        <v>1</v>
      </c>
      <c r="B6" s="22">
        <v>2</v>
      </c>
      <c r="C6" s="22">
        <v>3</v>
      </c>
      <c r="D6" s="22">
        <v>4</v>
      </c>
      <c r="E6" s="22">
        <v>5</v>
      </c>
      <c r="F6" s="22">
        <v>6</v>
      </c>
    </row>
    <row r="7" spans="1:10" x14ac:dyDescent="0.3">
      <c r="A7" s="23"/>
      <c r="B7" s="43">
        <v>2026</v>
      </c>
      <c r="C7" s="24">
        <f>C8</f>
        <v>5889.1</v>
      </c>
      <c r="D7" s="28">
        <f>D8</f>
        <v>148</v>
      </c>
      <c r="E7" s="25">
        <f>E8</f>
        <v>6</v>
      </c>
      <c r="F7" s="26">
        <f>F8</f>
        <v>29146421.169999998</v>
      </c>
    </row>
    <row r="8" spans="1:10" ht="48.75" customHeight="1" x14ac:dyDescent="0.3">
      <c r="A8" s="43">
        <v>1</v>
      </c>
      <c r="B8" s="27" t="s">
        <v>53</v>
      </c>
      <c r="C8" s="26">
        <f>'перечень МКД'!J15</f>
        <v>5889.1</v>
      </c>
      <c r="D8" s="28">
        <f>'перечень МКД'!M15</f>
        <v>148</v>
      </c>
      <c r="E8" s="25">
        <f>'перечень МКД'!A14</f>
        <v>6</v>
      </c>
      <c r="F8" s="26">
        <f>'перечень МКД'!N15</f>
        <v>29146421.169999998</v>
      </c>
    </row>
    <row r="9" spans="1:10" ht="23.25" customHeight="1" x14ac:dyDescent="0.3">
      <c r="A9" s="22"/>
      <c r="B9" s="43">
        <v>2027</v>
      </c>
      <c r="C9" s="24">
        <f>'перечень МКД'!J20</f>
        <v>0</v>
      </c>
      <c r="D9" s="28">
        <f>'перечень МКД'!M20</f>
        <v>0</v>
      </c>
      <c r="E9" s="25">
        <v>0</v>
      </c>
      <c r="F9" s="26">
        <f>'перечень МКД'!N20</f>
        <v>0</v>
      </c>
    </row>
    <row r="10" spans="1:10" ht="46.5" customHeight="1" x14ac:dyDescent="0.3">
      <c r="A10" s="43">
        <v>2</v>
      </c>
      <c r="B10" s="27" t="s">
        <v>53</v>
      </c>
      <c r="C10" s="29">
        <f>'перечень МКД'!J20</f>
        <v>0</v>
      </c>
      <c r="D10" s="84">
        <f>'перечень МКД'!M20</f>
        <v>0</v>
      </c>
      <c r="E10" s="22">
        <v>0</v>
      </c>
      <c r="F10" s="41">
        <f>'перечень МКД'!N20</f>
        <v>0</v>
      </c>
    </row>
    <row r="11" spans="1:10" ht="28.5" customHeight="1" x14ac:dyDescent="0.3">
      <c r="A11" s="43"/>
      <c r="B11" s="43">
        <v>2028</v>
      </c>
      <c r="C11" s="29">
        <f>'перечень МКД'!J25</f>
        <v>0</v>
      </c>
      <c r="D11" s="30">
        <f>'перечень МКД'!M25</f>
        <v>0</v>
      </c>
      <c r="E11" s="30">
        <v>0</v>
      </c>
      <c r="F11" s="41">
        <f>'перечень МКД'!N25</f>
        <v>0</v>
      </c>
    </row>
    <row r="12" spans="1:10" ht="46.5" customHeight="1" x14ac:dyDescent="0.3">
      <c r="A12" s="43">
        <v>3</v>
      </c>
      <c r="B12" s="43" t="s">
        <v>53</v>
      </c>
      <c r="C12" s="29">
        <f>'перечень МКД'!J25</f>
        <v>0</v>
      </c>
      <c r="D12" s="30">
        <f>'перечень МКД'!M25</f>
        <v>0</v>
      </c>
      <c r="E12" s="22">
        <v>0</v>
      </c>
      <c r="F12" s="41">
        <f>'перечень МКД'!N25</f>
        <v>0</v>
      </c>
    </row>
    <row r="13" spans="1:10" x14ac:dyDescent="0.3">
      <c r="A13" s="122"/>
      <c r="B13" s="122"/>
      <c r="C13" s="122"/>
      <c r="D13" s="122"/>
      <c r="E13" s="122"/>
    </row>
  </sheetData>
  <mergeCells count="9">
    <mergeCell ref="D1:J1"/>
    <mergeCell ref="F3:F4"/>
    <mergeCell ref="A13:E13"/>
    <mergeCell ref="A2:F2"/>
    <mergeCell ref="A3:A5"/>
    <mergeCell ref="B3:B5"/>
    <mergeCell ref="C3:C4"/>
    <mergeCell ref="D3:D4"/>
    <mergeCell ref="E3:E4"/>
  </mergeCells>
  <printOptions horizontalCentered="1"/>
  <pageMargins left="0.31496062992125984" right="0.31496062992125984" top="0.74803149606299213" bottom="0.74803149606299213" header="0.31496062992125984" footer="0.31496062992125984"/>
  <pageSetup paperSize="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перечень МКД</vt:lpstr>
      <vt:lpstr>виды ремонта</vt:lpstr>
      <vt:lpstr>показатели</vt:lpstr>
      <vt:lpstr>'виды ремонта'!Область_печати</vt:lpstr>
      <vt:lpstr>'перечень МКД'!Область_печати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И.А.</dc:creator>
  <cp:lastModifiedBy>DeepCool</cp:lastModifiedBy>
  <cp:lastPrinted>2025-03-06T05:33:50Z</cp:lastPrinted>
  <dcterms:created xsi:type="dcterms:W3CDTF">2014-04-04T11:20:04Z</dcterms:created>
  <dcterms:modified xsi:type="dcterms:W3CDTF">2025-03-13T05:44:13Z</dcterms:modified>
</cp:coreProperties>
</file>