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770" windowWidth="15600" windowHeight="5115" activeTab="1"/>
  </bookViews>
  <sheets>
    <sheet name="Индикаторы" sheetId="2" r:id="rId1"/>
    <sheet name="Исполнение (2)" sheetId="9" r:id="rId2"/>
    <sheet name="Контрольные события" sheetId="4" r:id="rId3"/>
    <sheet name="Лист1" sheetId="6" r:id="rId4"/>
  </sheets>
  <calcPr calcId="145621"/>
</workbook>
</file>

<file path=xl/calcChain.xml><?xml version="1.0" encoding="utf-8"?>
<calcChain xmlns="http://schemas.openxmlformats.org/spreadsheetml/2006/main">
  <c r="C29" i="4" l="1"/>
  <c r="H7" i="2" l="1"/>
  <c r="F20" i="9"/>
  <c r="F19" i="9"/>
  <c r="G20" i="9" l="1"/>
  <c r="I20" i="9" s="1"/>
  <c r="G19" i="9"/>
  <c r="I19" i="9" l="1"/>
  <c r="F32" i="9" l="1"/>
  <c r="F31" i="9"/>
  <c r="F30" i="9"/>
  <c r="H11" i="2" l="1"/>
  <c r="H8" i="2"/>
  <c r="H9" i="2"/>
  <c r="C11" i="6" l="1"/>
  <c r="G30" i="9" l="1"/>
  <c r="I22" i="9" l="1"/>
  <c r="G33" i="9" l="1"/>
  <c r="F33" i="9"/>
  <c r="F34" i="9" s="1"/>
  <c r="G32" i="9"/>
  <c r="G31" i="9"/>
  <c r="I30" i="9"/>
  <c r="I29" i="9"/>
  <c r="I28" i="9"/>
  <c r="I27" i="9"/>
  <c r="I26" i="9"/>
  <c r="I25" i="9"/>
  <c r="I24" i="9"/>
  <c r="I23" i="9"/>
  <c r="I21" i="9"/>
  <c r="I18" i="9"/>
  <c r="I17" i="9"/>
  <c r="I16" i="9"/>
  <c r="I15" i="9"/>
  <c r="I14" i="9"/>
  <c r="I12" i="9"/>
  <c r="I11" i="9"/>
  <c r="I10" i="9"/>
  <c r="I9" i="9"/>
  <c r="I8" i="9"/>
  <c r="I32" i="9" l="1"/>
  <c r="I33" i="9"/>
  <c r="I31" i="9"/>
  <c r="G34" i="9"/>
  <c r="I34" i="9" l="1"/>
  <c r="H10" i="2"/>
  <c r="H12" i="2" s="1"/>
  <c r="B11" i="6" s="1"/>
  <c r="B13" i="6" s="1"/>
</calcChain>
</file>

<file path=xl/sharedStrings.xml><?xml version="1.0" encoding="utf-8"?>
<sst xmlns="http://schemas.openxmlformats.org/spreadsheetml/2006/main" count="147" uniqueCount="89">
  <si>
    <t>№ п/п</t>
  </si>
  <si>
    <t>Наименование индикатора (показателя)</t>
  </si>
  <si>
    <t>Ед. изм.</t>
  </si>
  <si>
    <t>Планируемое значение индикатора (показателя)</t>
  </si>
  <si>
    <t>Фактическое значение индикатора (показателя)</t>
  </si>
  <si>
    <t>Анализ факторов, повлиявших на ход реализации муниципальной программы</t>
  </si>
  <si>
    <t>Оценка значения i-го индикатора (показателя) выполнения муниципальной программы, отражающего степень достижения цели, решения соответствующей задачи</t>
  </si>
  <si>
    <t>1. Программа «Обеспечение доступным и комфортным жильем и коммунальными услугами населения МР «Думиничский район»</t>
  </si>
  <si>
    <t>Оценка степени достижения цели, решения задачи муниципальной программы «Обеспечение доступным и комфортным жильем и коммунальными услугами населения МР «Думиничский район»</t>
  </si>
  <si>
    <t>Внесение изменений в документы территориального планирования</t>
  </si>
  <si>
    <t>Контрольное событие</t>
  </si>
  <si>
    <t>Показатель достижения ожидаемого результата</t>
  </si>
  <si>
    <t>Проведение мероприятий по переводу жилых помещений муниципального жилищного фонда в специализированный жилищный фонд муниципального жилищного фонда (в разряд служебных) для последующего предоставления их медицинским специалистам и фармацевтам</t>
  </si>
  <si>
    <t>Оказание медицинским специалистам, желающим построить жилой дом, помощи в оформлении необходимых документов на строительство, в оформлении земельных участков под строительство</t>
  </si>
  <si>
    <t>Предоставление жилья врачам по договору найма специализированного жилищного фонда при трудоустройстве в ГБУЗ КО "ЦРБ Думиничского района"</t>
  </si>
  <si>
    <t>Оценка степени реализации контрольных мероприятий   муниципальной программы «Обеспечение доступным и комфортным жильем и коммунальными услугами населения МР «Думиничский район»</t>
  </si>
  <si>
    <t>95-100%</t>
  </si>
  <si>
    <t>высокий</t>
  </si>
  <si>
    <t>80-95%</t>
  </si>
  <si>
    <t>удовлетворительный</t>
  </si>
  <si>
    <t>ниже 80</t>
  </si>
  <si>
    <t>неудовлетворительный</t>
  </si>
  <si>
    <t>Проведение ремонта муниципального жилищного фонда</t>
  </si>
  <si>
    <t>Оценка</t>
  </si>
  <si>
    <t>достигнутые за отчетный период, и сведения о степени соответствия установленных и достигнутых индикаторов  муниципальной программы</t>
  </si>
  <si>
    <t xml:space="preserve">РЕЗУЛЬТАТЫ,                                                                                                                                                                                           </t>
  </si>
  <si>
    <t xml:space="preserve">ПЕРЕЧЕНЬ  </t>
  </si>
  <si>
    <t>контрольных событий, выполненных и не выполненных в установленные сроки</t>
  </si>
  <si>
    <t>Внесение имущественного взноса региональному оператору на проведение капитального ремонта многоквартирного дома</t>
  </si>
  <si>
    <t>Реализация мероприятий по обеспечению  жильем молодых семей</t>
  </si>
  <si>
    <t>Расходы на содержание МКУ «Управление строительства, ДЖКХ»</t>
  </si>
  <si>
    <t>Годовой объем ввода жилья</t>
  </si>
  <si>
    <t>Количество молодых семей, улучшивших жилищные условия</t>
  </si>
  <si>
    <t>кол-во семей</t>
  </si>
  <si>
    <t>тыс.кв. м общей площади жилья</t>
  </si>
  <si>
    <t>ДАННЫЕ</t>
  </si>
  <si>
    <t xml:space="preserve">  об использовании бюджетных ассигнований и средств из иных источников, направленных на реализацию муниципальной программы, в разрезе программных мероприятий</t>
  </si>
  <si>
    <t>Наименование мероприятия</t>
  </si>
  <si>
    <t>Срок реализации</t>
  </si>
  <si>
    <t>Участник программы</t>
  </si>
  <si>
    <t>Источник финансирования</t>
  </si>
  <si>
    <t>Объем финансовых ресурсов, предусмотренных на реализацию муниципальной программы, руб.</t>
  </si>
  <si>
    <t>Кассовое исполнение расходов бюджетов на реализацию муниципальной программы, руб.</t>
  </si>
  <si>
    <t>Уровень финансирования реализации основных мероприятий муниципальной программы</t>
  </si>
  <si>
    <t xml:space="preserve">                 </t>
  </si>
  <si>
    <t>Местный бюджет</t>
  </si>
  <si>
    <t xml:space="preserve">Администрация «МР Думиничский район» (отдел строительства, архитектуры, жилищно-коммунального и дорожного хозяйства, отдел  имущественных и земельных отношений) </t>
  </si>
  <si>
    <t>Проведение капитального ремонта общего имущества в   многоквартирных жилых домах</t>
  </si>
  <si>
    <t>МКУ «Управление строительства, ДЖКХ»</t>
  </si>
  <si>
    <t xml:space="preserve">Ремонт и содержание шахтных колодцев </t>
  </si>
  <si>
    <t>Расходы по оплате за потребленные энергоресурсы в целях организации водоснабжения населения сельских поселений</t>
  </si>
  <si>
    <t>Администрация «МР Думиничский район» (отдел образования)</t>
  </si>
  <si>
    <t>Федеральный бюджет</t>
  </si>
  <si>
    <t>Областной бюджет</t>
  </si>
  <si>
    <t xml:space="preserve">Подготовка объектов жилищно-коммунального комплекса к зимнему периоду </t>
  </si>
  <si>
    <t>Капитальный ремонт водопроводных сетей, канализационных сетей, объектов центральной системы холодного водоснабжения и (или) водоотведения муниципальной собственности</t>
  </si>
  <si>
    <t>Уровень финансирования реализации основных мероприятий муниципальной программы «Обеспечение доступным и комфортным жильем и коммунальными услугами населения МР «Думиничский район»</t>
  </si>
  <si>
    <t>Итого</t>
  </si>
  <si>
    <t>Технологическое присоединение очистных сооружений,расположенных в с. Паликского Кирпичного Завода</t>
  </si>
  <si>
    <t>Нет потребности в 2021г</t>
  </si>
  <si>
    <t xml:space="preserve"> Расходы на исполнение полномочий по решению вопросов местного значения в градостроительной деятельности в части подготовки документов для утверждения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 том числе разработка землеустроительной документации по описанию границ населенных пунктов и территориальных зон правил землепользования и застройки</t>
  </si>
  <si>
    <t>Реализация мероприятий по созданию и содержанию мест (площадок) накопления  твердых коммунальных отходов</t>
  </si>
  <si>
    <t>Исполнение полномочий по участию в организации деятельности по накопленным отходам</t>
  </si>
  <si>
    <t>Администрация МР «Думиничский район»</t>
  </si>
  <si>
    <t>Выполнение мероприятий по переселению граждан  из аварийного жилищного фонда</t>
  </si>
  <si>
    <t>Фонд содействия реформированию ЖКХ</t>
  </si>
  <si>
    <t>Заключение целевых договоров на обучение в сфере архитектуры и градостроительства</t>
  </si>
  <si>
    <t>Начальник МКУ "Управление строительства, ДЖКХ"</t>
  </si>
  <si>
    <t>В.С. Вендиков</t>
  </si>
  <si>
    <t>Количество граждан, переселенных из аварийного жилищного фонда</t>
  </si>
  <si>
    <t>Количество квадратных метров, расселенного аварийного жилищного фонда</t>
  </si>
  <si>
    <t>шт.</t>
  </si>
  <si>
    <t>кол-во человек</t>
  </si>
  <si>
    <t xml:space="preserve">тыс.кв. м </t>
  </si>
  <si>
    <t xml:space="preserve">Внесение изменений в документы территориального планирования </t>
  </si>
  <si>
    <t xml:space="preserve">Администрация «МР Думиничский район» </t>
  </si>
  <si>
    <t>Обеспечение мероприятий по переселению граждан из аварийного жилищного фонда, осуществляемых за счет средств бюджета района</t>
  </si>
  <si>
    <t xml:space="preserve"> </t>
  </si>
  <si>
    <t xml:space="preserve">Разработка документов территориального
планирования и градостроительного зонирования, документации
по планировке и межеванию территорий, проектной
документации, по прохождению экспертизы проектной
документации, по строительству сетей инженерно-технического
обеспечения и автомобильных дорог к земельным участкам,
предоставленным гражданам, имеющим трех и более детей
</t>
  </si>
  <si>
    <t>Администрация «МР Думиничский район» (отдел строительства, архитектуры, жилищно-коммунального и дорожного хозяйства )</t>
  </si>
  <si>
    <t xml:space="preserve"> 2022 год</t>
  </si>
  <si>
    <t>Нет потребности в 2022г.</t>
  </si>
  <si>
    <t>за  2022 год</t>
  </si>
  <si>
    <t>за 2022 год</t>
  </si>
  <si>
    <t>Фактическое значение индикатора (показателя) 2021 год</t>
  </si>
  <si>
    <t>Количество действующих целевых договоров на обучение в сфере архитектуры и градостроительства</t>
  </si>
  <si>
    <t>Разработка документов территориального
планирования и градостроительного зонирования, документации
по планировке и межеванию территорий, проектной
документации, по прохождению экспертизы проектной
документации, по строительству сетей инженерно-технического
обеспечения и автомобильных дорог к земельным участкам,
предоставленным гражданам, имеющим трех и более детей</t>
  </si>
  <si>
    <t>Расходы на исполнение полномочий по решению вопросов местного значения в градостроительной деятельности в части подготовки документов для утверждения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 том числе разработка землеустроительной документации по описанию границ населенных пунктов и территориальных зон правил землепользования и застройки</t>
  </si>
  <si>
    <t xml:space="preserve">Перенос сроков реализации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</si>
</sst>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0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  <charset val="204"/>
    </font>
    <font>
      <sz val="14"/>
      <color theme="1"/>
      <name val="Calibri"/>
      <family val="2"/>
      <scheme val="minor"/>
    </font>
    <font>
      <sz val="14"/>
      <color theme="1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sz val="18"/>
      <color theme="1"/>
      <name val="Arial"/>
      <family val="2"/>
      <charset val="204"/>
    </font>
    <font>
      <b/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1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 applyAlignment="1">
      <alignment horizontal="justify"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10" fontId="0" fillId="0" borderId="0" xfId="1" applyNumberFormat="1" applyFont="1"/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164" fontId="5" fillId="2" borderId="1" xfId="1" applyNumberFormat="1" applyFont="1" applyFill="1" applyBorder="1"/>
    <xf numFmtId="0" fontId="1" fillId="0" borderId="4" xfId="0" applyFont="1" applyFill="1" applyBorder="1" applyAlignment="1">
      <alignment horizontal="center" vertical="top" wrapText="1"/>
    </xf>
    <xf numFmtId="10" fontId="2" fillId="2" borderId="1" xfId="1" applyNumberFormat="1" applyFont="1" applyFill="1" applyBorder="1" applyAlignment="1">
      <alignment horizontal="center" vertical="center" wrapText="1"/>
    </xf>
    <xf numFmtId="164" fontId="0" fillId="0" borderId="0" xfId="1" applyNumberFormat="1" applyFont="1"/>
    <xf numFmtId="0" fontId="1" fillId="0" borderId="4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9" fontId="5" fillId="0" borderId="1" xfId="1" applyFont="1" applyFill="1" applyBorder="1"/>
    <xf numFmtId="0" fontId="1" fillId="0" borderId="1" xfId="0" applyFont="1" applyFill="1" applyBorder="1" applyAlignment="1">
      <alignment vertical="top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7" fillId="0" borderId="0" xfId="0" applyFont="1" applyFill="1" applyAlignment="1">
      <alignment horizontal="center" vertical="center"/>
    </xf>
    <xf numFmtId="164" fontId="1" fillId="0" borderId="1" xfId="1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vertical="top" wrapText="1"/>
    </xf>
    <xf numFmtId="4" fontId="1" fillId="0" borderId="6" xfId="0" applyNumberFormat="1" applyFont="1" applyFill="1" applyBorder="1" applyAlignment="1">
      <alignment horizontal="left" vertical="center" wrapText="1"/>
    </xf>
    <xf numFmtId="0" fontId="7" fillId="0" borderId="0" xfId="0" applyFont="1" applyFill="1"/>
    <xf numFmtId="0" fontId="5" fillId="0" borderId="0" xfId="0" applyFont="1" applyFill="1" applyAlignment="1">
      <alignment vertical="top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/>
    </xf>
    <xf numFmtId="4" fontId="5" fillId="0" borderId="0" xfId="0" applyNumberFormat="1" applyFont="1" applyFill="1" applyAlignment="1">
      <alignment horizontal="center"/>
    </xf>
    <xf numFmtId="164" fontId="5" fillId="0" borderId="0" xfId="1" applyNumberFormat="1" applyFont="1" applyFill="1"/>
    <xf numFmtId="3" fontId="5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vertical="top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164" fontId="1" fillId="2" borderId="1" xfId="1" applyNumberFormat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center"/>
    </xf>
    <xf numFmtId="0" fontId="8" fillId="0" borderId="5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9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"/>
  <sheetViews>
    <sheetView topLeftCell="A7" zoomScale="71" zoomScaleNormal="71" workbookViewId="0">
      <selection activeCell="K10" sqref="K10"/>
    </sheetView>
  </sheetViews>
  <sheetFormatPr defaultRowHeight="18.75" x14ac:dyDescent="0.3"/>
  <cols>
    <col min="1" max="1" width="9.140625" style="6"/>
    <col min="2" max="2" width="50" style="6" customWidth="1"/>
    <col min="3" max="3" width="13.140625" style="4" customWidth="1"/>
    <col min="4" max="4" width="15.42578125" style="7" customWidth="1"/>
    <col min="5" max="6" width="15.140625" style="7" customWidth="1"/>
    <col min="7" max="7" width="29.28515625" style="7" customWidth="1"/>
    <col min="8" max="8" width="30.5703125" style="4" customWidth="1"/>
    <col min="9" max="16384" width="9.140625" style="4"/>
  </cols>
  <sheetData>
    <row r="1" spans="1:12" ht="20.25" customHeight="1" x14ac:dyDescent="0.3">
      <c r="A1" s="84" t="s">
        <v>25</v>
      </c>
      <c r="B1" s="84"/>
      <c r="C1" s="84"/>
      <c r="D1" s="84"/>
      <c r="E1" s="84"/>
      <c r="F1" s="84"/>
      <c r="G1" s="84"/>
      <c r="H1" s="84"/>
    </row>
    <row r="2" spans="1:12" ht="37.5" customHeight="1" x14ac:dyDescent="0.3">
      <c r="A2" s="86" t="s">
        <v>24</v>
      </c>
      <c r="B2" s="86"/>
      <c r="C2" s="86"/>
      <c r="D2" s="86"/>
      <c r="E2" s="86"/>
      <c r="F2" s="86"/>
      <c r="G2" s="86"/>
      <c r="H2" s="86"/>
    </row>
    <row r="3" spans="1:12" x14ac:dyDescent="0.3">
      <c r="A3" s="85" t="s">
        <v>82</v>
      </c>
      <c r="B3" s="85"/>
      <c r="C3" s="85"/>
      <c r="D3" s="85"/>
      <c r="E3" s="85"/>
      <c r="F3" s="85"/>
      <c r="G3" s="85"/>
      <c r="H3" s="85"/>
    </row>
    <row r="4" spans="1:12" x14ac:dyDescent="0.3">
      <c r="A4" s="5"/>
    </row>
    <row r="5" spans="1:12" s="2" customFormat="1" ht="187.5" x14ac:dyDescent="0.3">
      <c r="A5" s="8" t="s">
        <v>0</v>
      </c>
      <c r="B5" s="9" t="s">
        <v>1</v>
      </c>
      <c r="C5" s="8" t="s">
        <v>2</v>
      </c>
      <c r="D5" s="3" t="s">
        <v>3</v>
      </c>
      <c r="E5" s="3" t="s">
        <v>4</v>
      </c>
      <c r="F5" s="17" t="s">
        <v>84</v>
      </c>
      <c r="G5" s="3" t="s">
        <v>5</v>
      </c>
      <c r="H5" s="15" t="s">
        <v>6</v>
      </c>
    </row>
    <row r="6" spans="1:12" ht="15.75" customHeight="1" x14ac:dyDescent="0.3">
      <c r="A6" s="82" t="s">
        <v>7</v>
      </c>
      <c r="B6" s="83"/>
      <c r="C6" s="83"/>
      <c r="D6" s="83"/>
      <c r="E6" s="83"/>
      <c r="F6" s="83"/>
      <c r="G6" s="83"/>
    </row>
    <row r="7" spans="1:12" ht="80.25" customHeight="1" x14ac:dyDescent="0.3">
      <c r="A7" s="25">
        <v>1</v>
      </c>
      <c r="B7" s="28" t="s">
        <v>31</v>
      </c>
      <c r="C7" s="59" t="s">
        <v>34</v>
      </c>
      <c r="D7" s="60">
        <v>4.4000000000000004</v>
      </c>
      <c r="E7" s="60">
        <v>4.4000000000000004</v>
      </c>
      <c r="F7" s="60">
        <v>2.1</v>
      </c>
      <c r="G7" s="29"/>
      <c r="H7" s="30">
        <f>E7/D7</f>
        <v>1</v>
      </c>
      <c r="L7" s="33"/>
    </row>
    <row r="8" spans="1:12" ht="80.25" customHeight="1" x14ac:dyDescent="0.3">
      <c r="A8" s="57">
        <v>2</v>
      </c>
      <c r="B8" s="28" t="s">
        <v>69</v>
      </c>
      <c r="C8" s="59" t="s">
        <v>72</v>
      </c>
      <c r="D8" s="60">
        <v>56</v>
      </c>
      <c r="E8" s="60">
        <v>56</v>
      </c>
      <c r="F8" s="60">
        <v>18</v>
      </c>
      <c r="G8" s="29"/>
      <c r="H8" s="30">
        <f t="shared" ref="H8:H9" si="0">E8/D8</f>
        <v>1</v>
      </c>
      <c r="L8" s="33"/>
    </row>
    <row r="9" spans="1:12" ht="80.25" customHeight="1" x14ac:dyDescent="0.3">
      <c r="A9" s="57">
        <v>3</v>
      </c>
      <c r="B9" s="28" t="s">
        <v>70</v>
      </c>
      <c r="C9" s="59" t="s">
        <v>73</v>
      </c>
      <c r="D9" s="61">
        <v>0.77</v>
      </c>
      <c r="E9" s="61">
        <v>0.77</v>
      </c>
      <c r="F9" s="61">
        <v>0.46920000000000001</v>
      </c>
      <c r="G9" s="29"/>
      <c r="H9" s="30">
        <f t="shared" si="0"/>
        <v>1</v>
      </c>
      <c r="L9" s="33"/>
    </row>
    <row r="10" spans="1:12" ht="39" customHeight="1" x14ac:dyDescent="0.3">
      <c r="A10" s="16">
        <v>4</v>
      </c>
      <c r="B10" s="31" t="s">
        <v>32</v>
      </c>
      <c r="C10" s="59" t="s">
        <v>33</v>
      </c>
      <c r="D10" s="60">
        <v>1</v>
      </c>
      <c r="E10" s="60">
        <v>1</v>
      </c>
      <c r="F10" s="60">
        <v>1</v>
      </c>
      <c r="G10" s="17"/>
      <c r="H10" s="30">
        <f>E10/D10</f>
        <v>1</v>
      </c>
    </row>
    <row r="11" spans="1:12" ht="56.25" customHeight="1" x14ac:dyDescent="0.3">
      <c r="A11" s="58">
        <v>5</v>
      </c>
      <c r="B11" s="31" t="s">
        <v>85</v>
      </c>
      <c r="C11" s="59" t="s">
        <v>71</v>
      </c>
      <c r="D11" s="60">
        <v>1</v>
      </c>
      <c r="E11" s="60">
        <v>1</v>
      </c>
      <c r="F11" s="60">
        <v>1</v>
      </c>
      <c r="G11" s="59"/>
      <c r="H11" s="30">
        <f>E11/D11</f>
        <v>1</v>
      </c>
    </row>
    <row r="12" spans="1:12" ht="21" customHeight="1" x14ac:dyDescent="0.3">
      <c r="A12" s="21"/>
      <c r="B12" s="22" t="s">
        <v>8</v>
      </c>
      <c r="C12" s="23"/>
      <c r="D12" s="23"/>
      <c r="E12" s="23"/>
      <c r="F12" s="23"/>
      <c r="G12" s="23"/>
      <c r="H12" s="24">
        <f>(1/A11)*SUM(H7:H11)</f>
        <v>1</v>
      </c>
    </row>
    <row r="15" spans="1:12" x14ac:dyDescent="0.3">
      <c r="B15" s="10"/>
      <c r="G15" s="11"/>
    </row>
  </sheetData>
  <mergeCells count="4">
    <mergeCell ref="A6:G6"/>
    <mergeCell ref="A1:H1"/>
    <mergeCell ref="A3:H3"/>
    <mergeCell ref="A2:H2"/>
  </mergeCells>
  <pageMargins left="0.70866141732283472" right="0.70866141732283472" top="0.74803149606299213" bottom="0.74803149606299213" header="0.31496062992125984" footer="0.31496062992125984"/>
  <pageSetup paperSize="9" scale="73" fitToHeight="2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K43"/>
  <sheetViews>
    <sheetView tabSelected="1" zoomScale="60" zoomScaleNormal="60" workbookViewId="0">
      <selection activeCell="D11" sqref="D11"/>
    </sheetView>
  </sheetViews>
  <sheetFormatPr defaultRowHeight="18.75" x14ac:dyDescent="0.3"/>
  <cols>
    <col min="1" max="1" width="9.140625" style="39"/>
    <col min="2" max="2" width="80.140625" style="39" customWidth="1"/>
    <col min="3" max="3" width="9.28515625" style="33" customWidth="1"/>
    <col min="4" max="4" width="57.5703125" style="40" customWidth="1"/>
    <col min="5" max="5" width="22.28515625" style="40" customWidth="1"/>
    <col min="6" max="6" width="22.28515625" style="41" customWidth="1"/>
    <col min="7" max="7" width="18.28515625" style="41" customWidth="1"/>
    <col min="8" max="8" width="31.85546875" style="41" customWidth="1"/>
    <col min="9" max="9" width="18.5703125" style="33" customWidth="1"/>
    <col min="10" max="16384" width="9.140625" style="33"/>
  </cols>
  <sheetData>
    <row r="1" spans="1:11" ht="23.25" x14ac:dyDescent="0.35">
      <c r="A1" s="87" t="s">
        <v>35</v>
      </c>
      <c r="B1" s="88"/>
      <c r="C1" s="88"/>
      <c r="D1" s="88"/>
      <c r="E1" s="88"/>
      <c r="F1" s="88"/>
      <c r="G1" s="88"/>
      <c r="H1" s="88"/>
      <c r="I1" s="88"/>
    </row>
    <row r="2" spans="1:11" ht="45" customHeight="1" x14ac:dyDescent="0.35">
      <c r="A2" s="87" t="s">
        <v>36</v>
      </c>
      <c r="B2" s="88"/>
      <c r="C2" s="88"/>
      <c r="D2" s="88"/>
      <c r="E2" s="88"/>
      <c r="F2" s="88"/>
      <c r="G2" s="88"/>
      <c r="H2" s="88"/>
      <c r="I2" s="88"/>
    </row>
    <row r="3" spans="1:11" ht="24" customHeight="1" x14ac:dyDescent="0.35">
      <c r="A3" s="89" t="s">
        <v>80</v>
      </c>
      <c r="B3" s="89"/>
      <c r="C3" s="89"/>
      <c r="D3" s="89"/>
      <c r="E3" s="89"/>
      <c r="F3" s="89"/>
      <c r="G3" s="89"/>
      <c r="H3" s="89"/>
      <c r="I3" s="89"/>
    </row>
    <row r="4" spans="1:11" s="34" customFormat="1" ht="182.25" customHeight="1" x14ac:dyDescent="0.25">
      <c r="A4" s="53" t="s">
        <v>0</v>
      </c>
      <c r="B4" s="53" t="s">
        <v>37</v>
      </c>
      <c r="C4" s="53" t="s">
        <v>38</v>
      </c>
      <c r="D4" s="53" t="s">
        <v>39</v>
      </c>
      <c r="E4" s="53" t="s">
        <v>40</v>
      </c>
      <c r="F4" s="53" t="s">
        <v>41</v>
      </c>
      <c r="G4" s="53" t="s">
        <v>42</v>
      </c>
      <c r="H4" s="19" t="s">
        <v>5</v>
      </c>
      <c r="I4" s="19" t="s">
        <v>43</v>
      </c>
      <c r="K4" s="34" t="s">
        <v>44</v>
      </c>
    </row>
    <row r="5" spans="1:11" ht="18.75" customHeight="1" x14ac:dyDescent="0.3">
      <c r="A5" s="90" t="s">
        <v>7</v>
      </c>
      <c r="B5" s="90"/>
      <c r="C5" s="90"/>
      <c r="D5" s="90"/>
      <c r="E5" s="90"/>
      <c r="F5" s="90"/>
      <c r="G5" s="90"/>
      <c r="H5" s="90"/>
      <c r="I5" s="90"/>
    </row>
    <row r="6" spans="1:11" ht="75.75" customHeight="1" x14ac:dyDescent="0.3">
      <c r="A6" s="65">
        <v>1</v>
      </c>
      <c r="B6" s="54" t="s">
        <v>74</v>
      </c>
      <c r="C6" s="66">
        <v>2022</v>
      </c>
      <c r="D6" s="65" t="s">
        <v>79</v>
      </c>
      <c r="E6" s="66" t="s">
        <v>45</v>
      </c>
      <c r="F6" s="74">
        <v>0</v>
      </c>
      <c r="G6" s="74">
        <v>0</v>
      </c>
      <c r="H6" s="77" t="s">
        <v>88</v>
      </c>
      <c r="I6" s="35">
        <v>0</v>
      </c>
    </row>
    <row r="7" spans="1:11" ht="138.75" customHeight="1" x14ac:dyDescent="0.3">
      <c r="A7" s="65">
        <v>2</v>
      </c>
      <c r="B7" s="55" t="s">
        <v>78</v>
      </c>
      <c r="C7" s="66">
        <v>2022</v>
      </c>
      <c r="D7" s="65" t="s">
        <v>46</v>
      </c>
      <c r="E7" s="66" t="s">
        <v>45</v>
      </c>
      <c r="F7" s="74">
        <v>0</v>
      </c>
      <c r="G7" s="74">
        <v>0</v>
      </c>
      <c r="H7" s="79" t="s">
        <v>88</v>
      </c>
      <c r="I7" s="35">
        <v>0</v>
      </c>
    </row>
    <row r="8" spans="1:11" ht="171.75" customHeight="1" x14ac:dyDescent="0.3">
      <c r="A8" s="65">
        <v>3</v>
      </c>
      <c r="B8" s="36" t="s">
        <v>60</v>
      </c>
      <c r="C8" s="66">
        <v>2022</v>
      </c>
      <c r="D8" s="65" t="s">
        <v>75</v>
      </c>
      <c r="E8" s="66" t="s">
        <v>45</v>
      </c>
      <c r="F8" s="74">
        <v>32400</v>
      </c>
      <c r="G8" s="74">
        <v>32400</v>
      </c>
      <c r="H8" s="72"/>
      <c r="I8" s="35">
        <f t="shared" ref="I8:I29" si="0">G8/F8</f>
        <v>1</v>
      </c>
    </row>
    <row r="9" spans="1:11" ht="79.5" hidden="1" customHeight="1" x14ac:dyDescent="0.3">
      <c r="A9" s="91"/>
      <c r="B9" s="91" t="s">
        <v>61</v>
      </c>
      <c r="C9" s="93">
        <v>2021</v>
      </c>
      <c r="D9" s="91" t="s">
        <v>48</v>
      </c>
      <c r="E9" s="51" t="s">
        <v>45</v>
      </c>
      <c r="F9" s="74"/>
      <c r="G9" s="74"/>
      <c r="H9" s="72"/>
      <c r="I9" s="69" t="e">
        <f t="shared" si="0"/>
        <v>#DIV/0!</v>
      </c>
    </row>
    <row r="10" spans="1:11" ht="72" hidden="1" customHeight="1" x14ac:dyDescent="0.3">
      <c r="A10" s="92"/>
      <c r="B10" s="92"/>
      <c r="C10" s="94"/>
      <c r="D10" s="92"/>
      <c r="E10" s="51" t="s">
        <v>53</v>
      </c>
      <c r="F10" s="74"/>
      <c r="G10" s="74"/>
      <c r="H10" s="72"/>
      <c r="I10" s="69" t="e">
        <f t="shared" si="0"/>
        <v>#DIV/0!</v>
      </c>
    </row>
    <row r="11" spans="1:11" ht="62.25" customHeight="1" x14ac:dyDescent="0.3">
      <c r="A11" s="65">
        <v>4</v>
      </c>
      <c r="B11" s="36" t="s">
        <v>62</v>
      </c>
      <c r="C11" s="66">
        <v>2022</v>
      </c>
      <c r="D11" s="65" t="s">
        <v>63</v>
      </c>
      <c r="E11" s="66" t="s">
        <v>45</v>
      </c>
      <c r="F11" s="74">
        <v>766145.07</v>
      </c>
      <c r="G11" s="74">
        <v>766145.07</v>
      </c>
      <c r="H11" s="70"/>
      <c r="I11" s="35">
        <f t="shared" si="0"/>
        <v>1</v>
      </c>
    </row>
    <row r="12" spans="1:11" ht="66.75" customHeight="1" x14ac:dyDescent="0.3">
      <c r="A12" s="65">
        <v>5</v>
      </c>
      <c r="B12" s="37" t="s">
        <v>28</v>
      </c>
      <c r="C12" s="66">
        <v>2022</v>
      </c>
      <c r="D12" s="65" t="s">
        <v>48</v>
      </c>
      <c r="E12" s="66" t="s">
        <v>45</v>
      </c>
      <c r="F12" s="74">
        <v>223767.82</v>
      </c>
      <c r="G12" s="74">
        <v>223767.82</v>
      </c>
      <c r="H12" s="71"/>
      <c r="I12" s="35">
        <f>G12/F12</f>
        <v>1</v>
      </c>
    </row>
    <row r="13" spans="1:11" ht="47.25" customHeight="1" x14ac:dyDescent="0.3">
      <c r="A13" s="65">
        <v>6</v>
      </c>
      <c r="B13" s="67" t="s">
        <v>22</v>
      </c>
      <c r="C13" s="66">
        <v>2022</v>
      </c>
      <c r="D13" s="65" t="s">
        <v>48</v>
      </c>
      <c r="E13" s="66" t="s">
        <v>45</v>
      </c>
      <c r="F13" s="74">
        <v>0</v>
      </c>
      <c r="G13" s="74">
        <v>0</v>
      </c>
      <c r="H13" s="70" t="s">
        <v>81</v>
      </c>
      <c r="I13" s="35">
        <v>0</v>
      </c>
    </row>
    <row r="14" spans="1:11" ht="80.25" customHeight="1" x14ac:dyDescent="0.3">
      <c r="A14" s="65">
        <v>7</v>
      </c>
      <c r="B14" s="67" t="s">
        <v>49</v>
      </c>
      <c r="C14" s="66">
        <v>2022</v>
      </c>
      <c r="D14" s="65" t="s">
        <v>48</v>
      </c>
      <c r="E14" s="66" t="s">
        <v>45</v>
      </c>
      <c r="F14" s="74">
        <v>380000</v>
      </c>
      <c r="G14" s="74">
        <v>380000</v>
      </c>
      <c r="H14" s="70"/>
      <c r="I14" s="35">
        <f t="shared" ref="I14:I15" si="1">G14/F14</f>
        <v>1</v>
      </c>
    </row>
    <row r="15" spans="1:11" ht="54.75" customHeight="1" x14ac:dyDescent="0.3">
      <c r="A15" s="65">
        <v>8</v>
      </c>
      <c r="B15" s="52" t="s">
        <v>50</v>
      </c>
      <c r="C15" s="66">
        <v>2022</v>
      </c>
      <c r="D15" s="65" t="s">
        <v>48</v>
      </c>
      <c r="E15" s="66" t="s">
        <v>45</v>
      </c>
      <c r="F15" s="74">
        <v>37200</v>
      </c>
      <c r="G15" s="74">
        <v>37200</v>
      </c>
      <c r="H15" s="70"/>
      <c r="I15" s="35">
        <f t="shared" si="1"/>
        <v>1</v>
      </c>
    </row>
    <row r="16" spans="1:11" ht="43.5" customHeight="1" x14ac:dyDescent="0.3">
      <c r="A16" s="95">
        <v>9</v>
      </c>
      <c r="B16" s="98" t="s">
        <v>29</v>
      </c>
      <c r="C16" s="101">
        <v>2022</v>
      </c>
      <c r="D16" s="95" t="s">
        <v>51</v>
      </c>
      <c r="E16" s="66" t="s">
        <v>45</v>
      </c>
      <c r="F16" s="74">
        <v>88692.45</v>
      </c>
      <c r="G16" s="74">
        <v>88692.45</v>
      </c>
      <c r="H16" s="71" t="s">
        <v>77</v>
      </c>
      <c r="I16" s="35">
        <f t="shared" si="0"/>
        <v>1</v>
      </c>
    </row>
    <row r="17" spans="1:9" ht="41.25" customHeight="1" x14ac:dyDescent="0.3">
      <c r="A17" s="96"/>
      <c r="B17" s="99"/>
      <c r="C17" s="102"/>
      <c r="D17" s="96"/>
      <c r="E17" s="65" t="s">
        <v>52</v>
      </c>
      <c r="F17" s="74">
        <v>54997.27</v>
      </c>
      <c r="G17" s="74">
        <v>54997.27</v>
      </c>
      <c r="H17" s="71"/>
      <c r="I17" s="35">
        <f t="shared" si="0"/>
        <v>1</v>
      </c>
    </row>
    <row r="18" spans="1:9" ht="37.5" x14ac:dyDescent="0.3">
      <c r="A18" s="97"/>
      <c r="B18" s="100"/>
      <c r="C18" s="103"/>
      <c r="D18" s="97"/>
      <c r="E18" s="66" t="s">
        <v>53</v>
      </c>
      <c r="F18" s="74">
        <v>259457.78</v>
      </c>
      <c r="G18" s="74">
        <v>259457.78</v>
      </c>
      <c r="H18" s="71"/>
      <c r="I18" s="35">
        <f t="shared" si="0"/>
        <v>1</v>
      </c>
    </row>
    <row r="19" spans="1:9" ht="56.25" customHeight="1" x14ac:dyDescent="0.3">
      <c r="A19" s="95">
        <v>10</v>
      </c>
      <c r="B19" s="95" t="s">
        <v>64</v>
      </c>
      <c r="C19" s="101">
        <v>2022</v>
      </c>
      <c r="D19" s="95" t="s">
        <v>48</v>
      </c>
      <c r="E19" s="66" t="s">
        <v>45</v>
      </c>
      <c r="F19" s="74">
        <f>476413.53</f>
        <v>476413.53</v>
      </c>
      <c r="G19" s="74">
        <f>476413.53</f>
        <v>476413.53</v>
      </c>
      <c r="H19" s="70"/>
      <c r="I19" s="35">
        <f>G19/F19</f>
        <v>1</v>
      </c>
    </row>
    <row r="20" spans="1:9" ht="61.5" customHeight="1" x14ac:dyDescent="0.3">
      <c r="A20" s="96"/>
      <c r="B20" s="96"/>
      <c r="C20" s="102"/>
      <c r="D20" s="96"/>
      <c r="E20" s="66" t="s">
        <v>53</v>
      </c>
      <c r="F20" s="74">
        <f>13317213.78+3355434.6</f>
        <v>16672648.379999999</v>
      </c>
      <c r="G20" s="74">
        <f>13317213.78+3355434.6</f>
        <v>16672648.379999999</v>
      </c>
      <c r="H20" s="70"/>
      <c r="I20" s="35">
        <f>G20/F20</f>
        <v>1</v>
      </c>
    </row>
    <row r="21" spans="1:9" ht="63" customHeight="1" x14ac:dyDescent="0.3">
      <c r="A21" s="97"/>
      <c r="B21" s="97"/>
      <c r="C21" s="103"/>
      <c r="D21" s="97"/>
      <c r="E21" s="66" t="s">
        <v>65</v>
      </c>
      <c r="F21" s="74">
        <v>33847725.390000001</v>
      </c>
      <c r="G21" s="74">
        <v>33847725.390000001</v>
      </c>
      <c r="H21" s="70"/>
      <c r="I21" s="35">
        <f t="shared" si="0"/>
        <v>1</v>
      </c>
    </row>
    <row r="22" spans="1:9" ht="76.5" customHeight="1" x14ac:dyDescent="0.3">
      <c r="A22" s="63">
        <v>11</v>
      </c>
      <c r="B22" s="63" t="s">
        <v>76</v>
      </c>
      <c r="C22" s="64">
        <v>2022</v>
      </c>
      <c r="D22" s="63" t="s">
        <v>48</v>
      </c>
      <c r="E22" s="66" t="s">
        <v>45</v>
      </c>
      <c r="F22" s="74">
        <v>164568.18</v>
      </c>
      <c r="G22" s="74">
        <v>164568.18</v>
      </c>
      <c r="H22" s="70"/>
      <c r="I22" s="35">
        <f t="shared" si="0"/>
        <v>1</v>
      </c>
    </row>
    <row r="23" spans="1:9" ht="39" customHeight="1" x14ac:dyDescent="0.3">
      <c r="A23" s="65">
        <v>12</v>
      </c>
      <c r="B23" s="31" t="s">
        <v>54</v>
      </c>
      <c r="C23" s="66">
        <v>2022</v>
      </c>
      <c r="D23" s="65" t="s">
        <v>48</v>
      </c>
      <c r="E23" s="66" t="s">
        <v>45</v>
      </c>
      <c r="F23" s="74">
        <v>1981936.26</v>
      </c>
      <c r="G23" s="74">
        <v>1981936.26</v>
      </c>
      <c r="H23" s="70"/>
      <c r="I23" s="35">
        <f t="shared" si="0"/>
        <v>1</v>
      </c>
    </row>
    <row r="24" spans="1:9" ht="39" hidden="1" customHeight="1" x14ac:dyDescent="0.3">
      <c r="A24" s="91"/>
      <c r="B24" s="91" t="s">
        <v>55</v>
      </c>
      <c r="C24" s="93">
        <v>2021</v>
      </c>
      <c r="D24" s="91" t="s">
        <v>48</v>
      </c>
      <c r="E24" s="51" t="s">
        <v>45</v>
      </c>
      <c r="F24" s="74"/>
      <c r="G24" s="74"/>
      <c r="H24" s="70" t="s">
        <v>59</v>
      </c>
      <c r="I24" s="69" t="e">
        <f t="shared" si="0"/>
        <v>#DIV/0!</v>
      </c>
    </row>
    <row r="25" spans="1:9" ht="37.5" hidden="1" customHeight="1" x14ac:dyDescent="0.3">
      <c r="A25" s="92"/>
      <c r="B25" s="92"/>
      <c r="C25" s="94"/>
      <c r="D25" s="92"/>
      <c r="E25" s="51" t="s">
        <v>53</v>
      </c>
      <c r="F25" s="74">
        <v>0</v>
      </c>
      <c r="G25" s="74">
        <v>0</v>
      </c>
      <c r="H25" s="70" t="s">
        <v>59</v>
      </c>
      <c r="I25" s="69" t="e">
        <f t="shared" si="0"/>
        <v>#DIV/0!</v>
      </c>
    </row>
    <row r="26" spans="1:9" ht="41.25" customHeight="1" x14ac:dyDescent="0.3">
      <c r="A26" s="62">
        <v>13</v>
      </c>
      <c r="B26" s="104" t="s">
        <v>30</v>
      </c>
      <c r="C26" s="105">
        <v>2022</v>
      </c>
      <c r="D26" s="105" t="s">
        <v>48</v>
      </c>
      <c r="E26" s="66" t="s">
        <v>45</v>
      </c>
      <c r="F26" s="74">
        <v>6863549.8300000001</v>
      </c>
      <c r="G26" s="74">
        <v>6863549.8300000001</v>
      </c>
      <c r="H26" s="70"/>
      <c r="I26" s="35">
        <f t="shared" si="0"/>
        <v>1</v>
      </c>
    </row>
    <row r="27" spans="1:9" ht="0.75" customHeight="1" x14ac:dyDescent="0.3">
      <c r="A27" s="56">
        <v>14</v>
      </c>
      <c r="B27" s="104"/>
      <c r="C27" s="105"/>
      <c r="D27" s="105"/>
      <c r="E27" s="66" t="s">
        <v>53</v>
      </c>
      <c r="F27" s="74"/>
      <c r="G27" s="74"/>
      <c r="H27" s="72"/>
      <c r="I27" s="35" t="e">
        <f t="shared" si="0"/>
        <v>#DIV/0!</v>
      </c>
    </row>
    <row r="28" spans="1:9" ht="48" customHeight="1" x14ac:dyDescent="0.3">
      <c r="A28" s="95">
        <v>14</v>
      </c>
      <c r="B28" s="95" t="s">
        <v>66</v>
      </c>
      <c r="C28" s="101">
        <v>2022</v>
      </c>
      <c r="D28" s="95" t="s">
        <v>46</v>
      </c>
      <c r="E28" s="66" t="s">
        <v>45</v>
      </c>
      <c r="F28" s="74">
        <v>15333.5</v>
      </c>
      <c r="G28" s="74">
        <v>15333.5</v>
      </c>
      <c r="H28" s="70"/>
      <c r="I28" s="35">
        <f t="shared" si="0"/>
        <v>1</v>
      </c>
    </row>
    <row r="29" spans="1:9" ht="66" customHeight="1" x14ac:dyDescent="0.3">
      <c r="A29" s="97"/>
      <c r="B29" s="97"/>
      <c r="C29" s="103"/>
      <c r="D29" s="97"/>
      <c r="E29" s="66" t="s">
        <v>53</v>
      </c>
      <c r="F29" s="74">
        <v>138001.5</v>
      </c>
      <c r="G29" s="74">
        <v>138001.5</v>
      </c>
      <c r="H29" s="70"/>
      <c r="I29" s="35">
        <f t="shared" si="0"/>
        <v>1</v>
      </c>
    </row>
    <row r="30" spans="1:9" ht="34.5" customHeight="1" x14ac:dyDescent="0.3">
      <c r="A30" s="95"/>
      <c r="B30" s="107" t="s">
        <v>56</v>
      </c>
      <c r="C30" s="110">
        <v>2022</v>
      </c>
      <c r="D30" s="101"/>
      <c r="E30" s="68" t="s">
        <v>45</v>
      </c>
      <c r="F30" s="75">
        <f>F6+F7+F8+F9+F11+F12+F13+F14+F15+F16+F19+F22+F23+F24+F26+F28</f>
        <v>11030006.640000001</v>
      </c>
      <c r="G30" s="75">
        <f>G6+G7+G8+G9+G11+G12+G13+G14+G15+G16+G19+G22+G23+G24+G26+G28</f>
        <v>11030006.640000001</v>
      </c>
      <c r="H30" s="73"/>
      <c r="I30" s="19">
        <f>G30/F30</f>
        <v>1</v>
      </c>
    </row>
    <row r="31" spans="1:9" ht="39" customHeight="1" x14ac:dyDescent="0.3">
      <c r="A31" s="96"/>
      <c r="B31" s="108"/>
      <c r="C31" s="111"/>
      <c r="D31" s="102"/>
      <c r="E31" s="68" t="s">
        <v>53</v>
      </c>
      <c r="F31" s="75">
        <f>F10+F18+F20+F25+F27+F29</f>
        <v>17070107.66</v>
      </c>
      <c r="G31" s="75">
        <f>G10+G18+G20+G25+G27+G29</f>
        <v>17070107.66</v>
      </c>
      <c r="H31" s="73"/>
      <c r="I31" s="19">
        <f>G31/F31</f>
        <v>1</v>
      </c>
    </row>
    <row r="32" spans="1:9" ht="42" customHeight="1" x14ac:dyDescent="0.3">
      <c r="A32" s="96"/>
      <c r="B32" s="108"/>
      <c r="C32" s="111"/>
      <c r="D32" s="102"/>
      <c r="E32" s="68" t="s">
        <v>52</v>
      </c>
      <c r="F32" s="75">
        <f>F17</f>
        <v>54997.27</v>
      </c>
      <c r="G32" s="75">
        <f>G17</f>
        <v>54997.27</v>
      </c>
      <c r="H32" s="73"/>
      <c r="I32" s="19">
        <f>G32/F32</f>
        <v>1</v>
      </c>
    </row>
    <row r="33" spans="1:9" ht="56.25" customHeight="1" x14ac:dyDescent="0.3">
      <c r="A33" s="96"/>
      <c r="B33" s="108"/>
      <c r="C33" s="111"/>
      <c r="D33" s="102"/>
      <c r="E33" s="68" t="s">
        <v>65</v>
      </c>
      <c r="F33" s="75">
        <f>F21</f>
        <v>33847725.390000001</v>
      </c>
      <c r="G33" s="75">
        <f>G21</f>
        <v>33847725.390000001</v>
      </c>
      <c r="H33" s="73"/>
      <c r="I33" s="19">
        <f>G33/F33</f>
        <v>1</v>
      </c>
    </row>
    <row r="34" spans="1:9" s="38" customFormat="1" ht="39" customHeight="1" x14ac:dyDescent="0.3">
      <c r="A34" s="97"/>
      <c r="B34" s="109"/>
      <c r="C34" s="112"/>
      <c r="D34" s="103"/>
      <c r="E34" s="68" t="s">
        <v>57</v>
      </c>
      <c r="F34" s="75">
        <f>SUM(F30:F33)</f>
        <v>62002836.960000001</v>
      </c>
      <c r="G34" s="75">
        <f>SUM(G30:G33)</f>
        <v>62002836.960000001</v>
      </c>
      <c r="H34" s="76"/>
      <c r="I34" s="19">
        <f>G34/F34</f>
        <v>1</v>
      </c>
    </row>
    <row r="35" spans="1:9" ht="12.75" customHeight="1" x14ac:dyDescent="0.3">
      <c r="G35" s="42"/>
    </row>
    <row r="37" spans="1:9" ht="39.75" hidden="1" customHeight="1" x14ac:dyDescent="0.3">
      <c r="B37" s="106" t="s">
        <v>67</v>
      </c>
      <c r="C37" s="106"/>
      <c r="D37" s="106"/>
      <c r="E37" s="106" t="s">
        <v>68</v>
      </c>
      <c r="F37" s="106"/>
      <c r="G37" s="106"/>
      <c r="H37" s="106"/>
    </row>
    <row r="38" spans="1:9" x14ac:dyDescent="0.3">
      <c r="F38" s="42"/>
      <c r="G38" s="42"/>
      <c r="I38" s="43"/>
    </row>
    <row r="39" spans="1:9" x14ac:dyDescent="0.3">
      <c r="F39" s="44"/>
      <c r="G39" s="44"/>
    </row>
    <row r="40" spans="1:9" s="50" customFormat="1" x14ac:dyDescent="0.3">
      <c r="A40" s="45"/>
      <c r="B40" s="45"/>
      <c r="C40" s="46"/>
      <c r="D40" s="47"/>
      <c r="E40" s="47"/>
      <c r="F40" s="48"/>
      <c r="G40" s="48"/>
      <c r="H40" s="49"/>
    </row>
    <row r="41" spans="1:9" x14ac:dyDescent="0.3">
      <c r="F41" s="42"/>
      <c r="G41" s="42"/>
    </row>
    <row r="43" spans="1:9" x14ac:dyDescent="0.3">
      <c r="A43" s="33"/>
      <c r="B43" s="33"/>
      <c r="D43" s="33"/>
      <c r="E43" s="33"/>
      <c r="F43" s="42"/>
      <c r="G43" s="42"/>
      <c r="H43" s="33"/>
    </row>
  </sheetData>
  <mergeCells count="33">
    <mergeCell ref="B37:D37"/>
    <mergeCell ref="E37:H37"/>
    <mergeCell ref="A28:A29"/>
    <mergeCell ref="B28:B29"/>
    <mergeCell ref="C28:C29"/>
    <mergeCell ref="D28:D29"/>
    <mergeCell ref="A30:A34"/>
    <mergeCell ref="B30:B34"/>
    <mergeCell ref="C30:C34"/>
    <mergeCell ref="D30:D34"/>
    <mergeCell ref="A24:A25"/>
    <mergeCell ref="B24:B25"/>
    <mergeCell ref="C24:C25"/>
    <mergeCell ref="D24:D25"/>
    <mergeCell ref="B26:B27"/>
    <mergeCell ref="C26:C27"/>
    <mergeCell ref="D26:D27"/>
    <mergeCell ref="A16:A18"/>
    <mergeCell ref="B16:B18"/>
    <mergeCell ref="C16:C18"/>
    <mergeCell ref="D16:D18"/>
    <mergeCell ref="A19:A21"/>
    <mergeCell ref="B19:B21"/>
    <mergeCell ref="C19:C21"/>
    <mergeCell ref="D19:D21"/>
    <mergeCell ref="A1:I1"/>
    <mergeCell ref="A2:I2"/>
    <mergeCell ref="A3:I3"/>
    <mergeCell ref="A5:I5"/>
    <mergeCell ref="A9:A10"/>
    <mergeCell ref="B9:B10"/>
    <mergeCell ref="C9:C10"/>
    <mergeCell ref="D9:D10"/>
  </mergeCells>
  <pageMargins left="0.70866141732283472" right="0.39370078740157483" top="0.74803149606299213" bottom="0.35433070866141736" header="0.31496062992125984" footer="0.11811023622047245"/>
  <pageSetup paperSize="9" scale="50" fitToHeight="2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topLeftCell="A6" zoomScale="69" zoomScaleNormal="69" workbookViewId="0">
      <selection activeCell="B14" sqref="B14"/>
    </sheetView>
  </sheetViews>
  <sheetFormatPr defaultRowHeight="18.75" x14ac:dyDescent="0.3"/>
  <cols>
    <col min="1" max="1" width="9.140625" style="6"/>
    <col min="2" max="2" width="65.5703125" style="6" customWidth="1"/>
    <col min="3" max="3" width="16" style="7" customWidth="1"/>
    <col min="4" max="4" width="30.7109375" style="7" customWidth="1"/>
    <col min="5" max="16384" width="9.140625" style="4"/>
  </cols>
  <sheetData>
    <row r="1" spans="1:4" x14ac:dyDescent="0.3">
      <c r="A1" s="85" t="s">
        <v>26</v>
      </c>
      <c r="B1" s="85"/>
      <c r="C1" s="85"/>
      <c r="D1" s="85"/>
    </row>
    <row r="2" spans="1:4" ht="38.25" customHeight="1" x14ac:dyDescent="0.3">
      <c r="A2" s="84" t="s">
        <v>27</v>
      </c>
      <c r="B2" s="84"/>
      <c r="C2" s="84"/>
      <c r="D2" s="84"/>
    </row>
    <row r="3" spans="1:4" x14ac:dyDescent="0.3">
      <c r="A3" s="85" t="s">
        <v>83</v>
      </c>
      <c r="B3" s="85"/>
      <c r="C3" s="85"/>
      <c r="D3" s="85"/>
    </row>
    <row r="4" spans="1:4" x14ac:dyDescent="0.3">
      <c r="A4" s="5"/>
    </row>
    <row r="5" spans="1:4" s="12" customFormat="1" ht="117.75" customHeight="1" x14ac:dyDescent="0.25">
      <c r="A5" s="18" t="s">
        <v>0</v>
      </c>
      <c r="B5" s="18" t="s">
        <v>10</v>
      </c>
      <c r="C5" s="18" t="s">
        <v>11</v>
      </c>
      <c r="D5" s="19" t="s">
        <v>5</v>
      </c>
    </row>
    <row r="6" spans="1:4" ht="36" customHeight="1" x14ac:dyDescent="0.3">
      <c r="A6" s="90" t="s">
        <v>7</v>
      </c>
      <c r="B6" s="90"/>
      <c r="C6" s="90"/>
      <c r="D6" s="90"/>
    </row>
    <row r="7" spans="1:4" ht="37.5" x14ac:dyDescent="0.3">
      <c r="A7" s="78">
        <v>1</v>
      </c>
      <c r="B7" s="52" t="s">
        <v>9</v>
      </c>
      <c r="C7" s="32">
        <v>0</v>
      </c>
      <c r="D7" s="81" t="s">
        <v>88</v>
      </c>
    </row>
    <row r="8" spans="1:4" ht="225" x14ac:dyDescent="0.3">
      <c r="A8" s="78">
        <v>2</v>
      </c>
      <c r="B8" s="52" t="s">
        <v>86</v>
      </c>
      <c r="C8" s="32">
        <v>0</v>
      </c>
      <c r="D8" s="81" t="s">
        <v>88</v>
      </c>
    </row>
    <row r="9" spans="1:4" ht="204.75" customHeight="1" x14ac:dyDescent="0.3">
      <c r="A9" s="78">
        <v>3</v>
      </c>
      <c r="B9" s="52" t="s">
        <v>87</v>
      </c>
      <c r="C9" s="32">
        <v>1</v>
      </c>
      <c r="D9" s="81"/>
    </row>
    <row r="10" spans="1:4" ht="63.75" hidden="1" customHeight="1" x14ac:dyDescent="0.3">
      <c r="A10" s="78"/>
      <c r="B10" s="52" t="s">
        <v>58</v>
      </c>
      <c r="C10" s="32">
        <v>0</v>
      </c>
      <c r="D10" s="81"/>
    </row>
    <row r="11" spans="1:4" ht="41.25" hidden="1" customHeight="1" x14ac:dyDescent="0.3">
      <c r="A11" s="78"/>
      <c r="B11" s="52"/>
      <c r="C11" s="32">
        <v>0</v>
      </c>
      <c r="D11" s="81"/>
    </row>
    <row r="12" spans="1:4" ht="198.75" hidden="1" customHeight="1" x14ac:dyDescent="0.3">
      <c r="A12" s="78"/>
      <c r="B12" s="52" t="s">
        <v>60</v>
      </c>
      <c r="C12" s="32">
        <v>0</v>
      </c>
      <c r="D12" s="81"/>
    </row>
    <row r="13" spans="1:4" ht="41.25" hidden="1" customHeight="1" x14ac:dyDescent="0.3">
      <c r="A13" s="78"/>
      <c r="B13" s="52" t="s">
        <v>61</v>
      </c>
      <c r="C13" s="32">
        <v>0</v>
      </c>
      <c r="D13" s="81"/>
    </row>
    <row r="14" spans="1:4" ht="41.25" customHeight="1" x14ac:dyDescent="0.3">
      <c r="A14" s="78">
        <v>4</v>
      </c>
      <c r="B14" s="52" t="s">
        <v>62</v>
      </c>
      <c r="C14" s="32">
        <v>1</v>
      </c>
      <c r="D14" s="81"/>
    </row>
    <row r="15" spans="1:4" ht="62.25" customHeight="1" x14ac:dyDescent="0.3">
      <c r="A15" s="78">
        <v>5</v>
      </c>
      <c r="B15" s="52" t="s">
        <v>28</v>
      </c>
      <c r="C15" s="32">
        <v>1</v>
      </c>
      <c r="D15" s="81"/>
    </row>
    <row r="16" spans="1:4" ht="23.25" customHeight="1" x14ac:dyDescent="0.3">
      <c r="A16" s="78">
        <v>6</v>
      </c>
      <c r="B16" s="52" t="s">
        <v>22</v>
      </c>
      <c r="C16" s="32">
        <v>0</v>
      </c>
      <c r="D16" s="81" t="s">
        <v>81</v>
      </c>
    </row>
    <row r="17" spans="1:4" ht="21.75" customHeight="1" x14ac:dyDescent="0.3">
      <c r="A17" s="78">
        <v>7</v>
      </c>
      <c r="B17" s="52" t="s">
        <v>49</v>
      </c>
      <c r="C17" s="32">
        <v>1</v>
      </c>
      <c r="D17" s="81"/>
    </row>
    <row r="18" spans="1:4" ht="62.25" customHeight="1" x14ac:dyDescent="0.3">
      <c r="A18" s="78">
        <v>8</v>
      </c>
      <c r="B18" s="52" t="s">
        <v>50</v>
      </c>
      <c r="C18" s="32">
        <v>1</v>
      </c>
      <c r="D18" s="81"/>
    </row>
    <row r="19" spans="1:4" ht="37.5" x14ac:dyDescent="0.3">
      <c r="A19" s="78">
        <v>9</v>
      </c>
      <c r="B19" s="31" t="s">
        <v>29</v>
      </c>
      <c r="C19" s="32">
        <v>1</v>
      </c>
      <c r="D19" s="80"/>
    </row>
    <row r="20" spans="1:4" ht="42" customHeight="1" x14ac:dyDescent="0.3">
      <c r="A20" s="78">
        <v>10</v>
      </c>
      <c r="B20" s="31" t="s">
        <v>64</v>
      </c>
      <c r="C20" s="32">
        <v>1</v>
      </c>
      <c r="D20" s="80"/>
    </row>
    <row r="21" spans="1:4" ht="58.5" customHeight="1" x14ac:dyDescent="0.3">
      <c r="A21" s="78">
        <v>11</v>
      </c>
      <c r="B21" s="31" t="s">
        <v>76</v>
      </c>
      <c r="C21" s="32">
        <v>1</v>
      </c>
      <c r="D21" s="80"/>
    </row>
    <row r="22" spans="1:4" ht="39.75" hidden="1" customHeight="1" x14ac:dyDescent="0.3">
      <c r="A22" s="78"/>
      <c r="B22" s="31" t="s">
        <v>47</v>
      </c>
      <c r="C22" s="32"/>
      <c r="D22" s="80"/>
    </row>
    <row r="23" spans="1:4" ht="42" customHeight="1" x14ac:dyDescent="0.3">
      <c r="A23" s="78">
        <v>12</v>
      </c>
      <c r="B23" s="31" t="s">
        <v>54</v>
      </c>
      <c r="C23" s="32">
        <v>1</v>
      </c>
      <c r="D23" s="80"/>
    </row>
    <row r="24" spans="1:4" ht="37.5" x14ac:dyDescent="0.3">
      <c r="A24" s="78">
        <v>13</v>
      </c>
      <c r="B24" s="31" t="s">
        <v>30</v>
      </c>
      <c r="C24" s="32">
        <v>1</v>
      </c>
      <c r="D24" s="80"/>
    </row>
    <row r="25" spans="1:4" ht="37.5" x14ac:dyDescent="0.3">
      <c r="A25" s="78">
        <v>14</v>
      </c>
      <c r="B25" s="31" t="s">
        <v>66</v>
      </c>
      <c r="C25" s="32">
        <v>1</v>
      </c>
      <c r="D25" s="80"/>
    </row>
    <row r="26" spans="1:4" ht="96" customHeight="1" x14ac:dyDescent="0.3">
      <c r="A26" s="78">
        <v>15</v>
      </c>
      <c r="B26" s="31" t="s">
        <v>12</v>
      </c>
      <c r="C26" s="32">
        <v>1</v>
      </c>
      <c r="D26" s="80"/>
    </row>
    <row r="27" spans="1:4" ht="75" x14ac:dyDescent="0.3">
      <c r="A27" s="78">
        <v>16</v>
      </c>
      <c r="B27" s="31" t="s">
        <v>13</v>
      </c>
      <c r="C27" s="32">
        <v>1</v>
      </c>
      <c r="D27" s="80"/>
    </row>
    <row r="28" spans="1:4" ht="75" customHeight="1" x14ac:dyDescent="0.3">
      <c r="A28" s="80">
        <v>17</v>
      </c>
      <c r="B28" s="31" t="s">
        <v>14</v>
      </c>
      <c r="C28" s="32">
        <v>1</v>
      </c>
      <c r="D28" s="80"/>
    </row>
    <row r="29" spans="1:4" s="13" customFormat="1" ht="40.5" customHeight="1" x14ac:dyDescent="0.3">
      <c r="A29" s="21"/>
      <c r="B29" s="22" t="s">
        <v>15</v>
      </c>
      <c r="C29" s="26">
        <f>1/A28*SUM(C7:C28)</f>
        <v>0.82352941176470584</v>
      </c>
      <c r="D29" s="21"/>
    </row>
    <row r="32" spans="1:4" x14ac:dyDescent="0.3">
      <c r="B32" s="10"/>
      <c r="C32" s="1"/>
      <c r="D32" s="14"/>
    </row>
  </sheetData>
  <mergeCells count="4">
    <mergeCell ref="A1:D1"/>
    <mergeCell ref="A2:D2"/>
    <mergeCell ref="A3:D3"/>
    <mergeCell ref="A6:D6"/>
  </mergeCells>
  <pageMargins left="0.51181102362204722" right="0.31496062992125984" top="0.55118110236220474" bottom="0.55118110236220474" header="0.31496062992125984" footer="0.31496062992125984"/>
  <pageSetup paperSize="9" scale="75" fitToHeight="3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C13"/>
  <sheetViews>
    <sheetView workbookViewId="0">
      <selection activeCell="D17" sqref="D17"/>
    </sheetView>
  </sheetViews>
  <sheetFormatPr defaultRowHeight="15" x14ac:dyDescent="0.25"/>
  <cols>
    <col min="2" max="2" width="11.28515625" customWidth="1"/>
    <col min="3" max="3" width="9.5703125" bestFit="1" customWidth="1"/>
  </cols>
  <sheetData>
    <row r="6" spans="1:3" x14ac:dyDescent="0.25">
      <c r="A6" t="s">
        <v>16</v>
      </c>
      <c r="C6" t="s">
        <v>17</v>
      </c>
    </row>
    <row r="7" spans="1:3" x14ac:dyDescent="0.25">
      <c r="A7" t="s">
        <v>18</v>
      </c>
      <c r="C7" t="s">
        <v>19</v>
      </c>
    </row>
    <row r="8" spans="1:3" x14ac:dyDescent="0.25">
      <c r="A8" t="s">
        <v>20</v>
      </c>
      <c r="C8" t="s">
        <v>21</v>
      </c>
    </row>
    <row r="11" spans="1:3" x14ac:dyDescent="0.25">
      <c r="A11" t="s">
        <v>23</v>
      </c>
      <c r="B11" s="20">
        <f>0.9*Индикаторы!H12</f>
        <v>0.9</v>
      </c>
      <c r="C11" s="27">
        <f>0.1*'Контрольные события'!C29</f>
        <v>8.2352941176470587E-2</v>
      </c>
    </row>
    <row r="13" spans="1:3" x14ac:dyDescent="0.25">
      <c r="B13" s="27">
        <f>B11+C11</f>
        <v>0.98235294117647065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Индикаторы</vt:lpstr>
      <vt:lpstr>Исполнение (2)</vt:lpstr>
      <vt:lpstr>Контрольные события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cp:lastModifiedBy>Tanya</cp:lastModifiedBy>
  <cp:lastPrinted>2023-02-17T10:56:07Z</cp:lastPrinted>
  <dcterms:created xsi:type="dcterms:W3CDTF">2016-02-09T11:32:39Z</dcterms:created>
  <dcterms:modified xsi:type="dcterms:W3CDTF">2023-02-17T11:48:56Z</dcterms:modified>
</cp:coreProperties>
</file>