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45" windowWidth="15600" windowHeight="5130" activeTab="1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Area" localSheetId="1">'виды ремонта'!$A$1:$AR$21</definedName>
    <definedName name="Перечень">#REF!</definedName>
    <definedName name="Перечень2">#REF!</definedName>
    <definedName name="Перечень3">#REF!</definedName>
  </definedNames>
  <calcPr calcId="145621"/>
</workbook>
</file>

<file path=xl/calcChain.xml><?xml version="1.0" encoding="utf-8"?>
<calcChain xmlns="http://schemas.openxmlformats.org/spreadsheetml/2006/main">
  <c r="C10" i="4" l="1"/>
  <c r="E8" i="4"/>
  <c r="U15" i="1" l="1"/>
  <c r="S10" i="4" l="1"/>
  <c r="N15" i="1" l="1"/>
  <c r="S11" i="4" l="1"/>
  <c r="I11" i="4" s="1"/>
  <c r="R12" i="1"/>
  <c r="W12" i="1" s="1"/>
  <c r="B11" i="4" l="1"/>
  <c r="C11" i="4"/>
  <c r="D11" i="4"/>
  <c r="E11" i="4"/>
  <c r="F11" i="4"/>
  <c r="R14" i="1" l="1"/>
  <c r="R14" i="4" l="1"/>
  <c r="B13" i="4"/>
  <c r="B12" i="4"/>
  <c r="F13" i="4"/>
  <c r="F12" i="4"/>
  <c r="E13" i="4"/>
  <c r="E12" i="4"/>
  <c r="C13" i="4"/>
  <c r="C12" i="4"/>
  <c r="C8" i="3"/>
  <c r="C7" i="3" s="1"/>
  <c r="S15" i="1"/>
  <c r="T15" i="1"/>
  <c r="O15" i="1"/>
  <c r="P15" i="1"/>
  <c r="Q15" i="1"/>
  <c r="D8" i="3" s="1"/>
  <c r="D7" i="3" s="1"/>
  <c r="J14" i="4"/>
  <c r="K14" i="4"/>
  <c r="M14" i="4"/>
  <c r="N14" i="4"/>
  <c r="O14" i="4"/>
  <c r="P14" i="4"/>
  <c r="Q14" i="4"/>
  <c r="T14" i="4"/>
  <c r="U14" i="4"/>
  <c r="V14" i="4"/>
  <c r="W14" i="4"/>
  <c r="Y14" i="4"/>
  <c r="Z14" i="4"/>
  <c r="AA14" i="4"/>
  <c r="AB14" i="4"/>
  <c r="AC14" i="4"/>
  <c r="AD14" i="4"/>
  <c r="AE14" i="4"/>
  <c r="AF14" i="4"/>
  <c r="AG14" i="4"/>
  <c r="AH14" i="4"/>
  <c r="AI14" i="4"/>
  <c r="AJ14" i="4"/>
  <c r="AK14" i="4"/>
  <c r="AL14" i="4"/>
  <c r="AM14" i="4"/>
  <c r="AN14" i="4"/>
  <c r="AO14" i="4"/>
  <c r="AP14" i="4"/>
  <c r="AQ14" i="4"/>
  <c r="AR14" i="4"/>
  <c r="S13" i="4"/>
  <c r="I13" i="4" s="1"/>
  <c r="W14" i="1"/>
  <c r="S14" i="4"/>
  <c r="I10" i="4"/>
  <c r="F10" i="4"/>
  <c r="F8" i="4"/>
  <c r="F9" i="4"/>
  <c r="B10" i="4"/>
  <c r="L12" i="4"/>
  <c r="I12" i="4" s="1"/>
  <c r="V13" i="1" s="1"/>
  <c r="R13" i="1" s="1"/>
  <c r="W13" i="1" s="1"/>
  <c r="R11" i="1"/>
  <c r="W11" i="1" s="1"/>
  <c r="X9" i="4"/>
  <c r="I9" i="4" s="1"/>
  <c r="R10" i="1" s="1"/>
  <c r="W10" i="1" s="1"/>
  <c r="H9" i="3"/>
  <c r="M12" i="3"/>
  <c r="N12" i="3" s="1"/>
  <c r="N11" i="3" s="1"/>
  <c r="L12" i="3"/>
  <c r="K12" i="3"/>
  <c r="J12" i="3"/>
  <c r="G12" i="3"/>
  <c r="F12" i="3"/>
  <c r="D12" i="3"/>
  <c r="D11" i="3" s="1"/>
  <c r="C12" i="3"/>
  <c r="L11" i="3"/>
  <c r="K11" i="3"/>
  <c r="J11" i="3"/>
  <c r="I11" i="3"/>
  <c r="H11" i="3"/>
  <c r="G11" i="3"/>
  <c r="F11" i="3"/>
  <c r="E11" i="3"/>
  <c r="C11" i="3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19" i="4"/>
  <c r="I20" i="4" s="1"/>
  <c r="V21" i="1"/>
  <c r="U21" i="1"/>
  <c r="T21" i="1"/>
  <c r="S21" i="1"/>
  <c r="Q21" i="1"/>
  <c r="P21" i="1"/>
  <c r="O21" i="1"/>
  <c r="N21" i="1"/>
  <c r="R20" i="1"/>
  <c r="W20" i="1"/>
  <c r="I16" i="4"/>
  <c r="R17" i="1"/>
  <c r="R21" i="1"/>
  <c r="W21" i="1"/>
  <c r="H7" i="3"/>
  <c r="A7" i="4"/>
  <c r="X8" i="4"/>
  <c r="I8" i="4" s="1"/>
  <c r="B9" i="4"/>
  <c r="C9" i="4"/>
  <c r="D9" i="4"/>
  <c r="E9" i="4"/>
  <c r="B8" i="4"/>
  <c r="C8" i="4"/>
  <c r="D8" i="4"/>
  <c r="I7" i="3"/>
  <c r="E7" i="3"/>
  <c r="I17" i="4"/>
  <c r="U18" i="1"/>
  <c r="T18" i="1"/>
  <c r="S18" i="1"/>
  <c r="P18" i="1"/>
  <c r="O18" i="1"/>
  <c r="N18" i="1"/>
  <c r="C10" i="3" s="1"/>
  <c r="C9" i="3" s="1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AH17" i="4"/>
  <c r="AI17" i="4"/>
  <c r="AJ17" i="4"/>
  <c r="AK17" i="4"/>
  <c r="AL17" i="4"/>
  <c r="AM17" i="4"/>
  <c r="AN17" i="4"/>
  <c r="AO17" i="4"/>
  <c r="AP17" i="4"/>
  <c r="AQ17" i="4"/>
  <c r="AR17" i="4"/>
  <c r="E9" i="3"/>
  <c r="F9" i="3"/>
  <c r="F8" i="3"/>
  <c r="F7" i="3"/>
  <c r="G9" i="3"/>
  <c r="G8" i="3"/>
  <c r="G7" i="3"/>
  <c r="I9" i="3"/>
  <c r="J9" i="3"/>
  <c r="J8" i="3"/>
  <c r="J7" i="3"/>
  <c r="K9" i="3"/>
  <c r="K8" i="3"/>
  <c r="K7" i="3"/>
  <c r="L9" i="3"/>
  <c r="L8" i="3"/>
  <c r="L7" i="3"/>
  <c r="Q18" i="1"/>
  <c r="D10" i="3"/>
  <c r="D9" i="3" s="1"/>
  <c r="W17" i="1"/>
  <c r="V18" i="1"/>
  <c r="R18" i="1"/>
  <c r="M10" i="3" s="1"/>
  <c r="M9" i="3" s="1"/>
  <c r="W18" i="1"/>
  <c r="I14" i="4" l="1"/>
  <c r="M11" i="3"/>
  <c r="V9" i="1"/>
  <c r="V15" i="1" s="1"/>
  <c r="X14" i="4"/>
  <c r="L14" i="4"/>
  <c r="N10" i="3"/>
  <c r="N9" i="3" s="1"/>
  <c r="R9" i="1" l="1"/>
  <c r="W9" i="1" l="1"/>
  <c r="R15" i="1"/>
  <c r="W15" i="1" s="1"/>
  <c r="M8" i="3" l="1"/>
  <c r="M7" i="3" l="1"/>
  <c r="N8" i="3"/>
  <c r="N7" i="3" s="1"/>
</calcChain>
</file>

<file path=xl/sharedStrings.xml><?xml version="1.0" encoding="utf-8"?>
<sst xmlns="http://schemas.openxmlformats.org/spreadsheetml/2006/main" count="211" uniqueCount="94">
  <si>
    <t>Х</t>
  </si>
  <si>
    <t>руб./кв.м</t>
  </si>
  <si>
    <t>руб.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</si>
  <si>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</si>
  <si>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</si>
  <si>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</si>
  <si>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</si>
  <si>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</si>
  <si>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</si>
  <si>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</si>
  <si>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</si>
  <si>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завершение последнего капитального ремонта</t>
  </si>
  <si>
    <t>ввода в эксплуатацию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</si>
  <si>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</si>
  <si>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</si>
  <si>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</si>
  <si>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</si>
  <si>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</si>
  <si>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</si>
  <si>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</si>
  <si>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Количество подъездов</t>
  </si>
  <si>
    <t>Количество этажей</t>
  </si>
  <si>
    <t>Материал стен</t>
  </si>
  <si>
    <t>Год</t>
  </si>
  <si>
    <t>№ п/п</t>
  </si>
  <si>
    <t>куб.м.</t>
  </si>
  <si>
    <t>кв.м.</t>
  </si>
  <si>
    <t>ед.</t>
  </si>
  <si>
    <t>Стоимость капитального ремонта ВСЕГО</t>
  </si>
  <si>
    <t>№ п\п</t>
  </si>
  <si>
    <t>IV квартал</t>
  </si>
  <si>
    <t>III квартал</t>
  </si>
  <si>
    <t>II квартал</t>
  </si>
  <si>
    <t>I квартал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</si>
  <si>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</si>
  <si>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</si>
  <si>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</si>
  <si>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</si>
  <si>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</si>
  <si>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</si>
  <si>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</si>
  <si>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холодного водоснабжения</t>
  </si>
  <si>
    <t>горячего водоснабжения</t>
  </si>
  <si>
    <t>теплоснабжения</t>
  </si>
  <si>
    <t>электроснабжения</t>
  </si>
  <si>
    <t>газоснабжения</t>
  </si>
  <si>
    <t>Ремонт внутридомовых инженерных систем</t>
  </si>
  <si>
    <t>холодное водоснабжение</t>
  </si>
  <si>
    <t>горячее водоснабжение</t>
  </si>
  <si>
    <t>канализация</t>
  </si>
  <si>
    <t>система централизованного отопления</t>
  </si>
  <si>
    <t>система газоснабжения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</si>
  <si>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</si>
  <si>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</si>
  <si>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</si>
  <si>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</si>
  <si>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</si>
  <si>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 фасадов</t>
  </si>
  <si>
    <t>Установка коллективных (общедомовых) приборов учета и узлов управления</t>
  </si>
  <si>
    <t>система электро-
снабжения</t>
  </si>
  <si>
    <t>улица (тип)</t>
  </si>
  <si>
    <t>Реестр многоквартирных домов, включенных в Перечень многоквартирных домов, которые подлежат капитальному ремонту, с указанием услуг и (или) работ по капитальному ремонту многоквартирных домов, а также стоимости таких услуг и (или) работ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</si>
  <si>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</si>
  <si>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</si>
  <si>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</si>
  <si>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</si>
  <si>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</si>
  <si>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Переустройство невентилируемой крыши на вентилируемую крышу</t>
  </si>
  <si>
    <t xml:space="preserve"> Устройство выходов на кровлю</t>
  </si>
  <si>
    <t>Разработка проектной документации в случаях, установленных законодательством</t>
  </si>
  <si>
    <t>Проведение государственнной экспертизы проектной документации в случаях, уставновленных законодательством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</si>
  <si>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</si>
  <si>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</si>
  <si>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</si>
  <si>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поселок</t>
  </si>
  <si>
    <t>Думиничи</t>
  </si>
  <si>
    <t>улица</t>
  </si>
  <si>
    <t>Итого по МО "Думиничский район"</t>
  </si>
  <si>
    <t>Кирпичные</t>
  </si>
  <si>
    <t>Пионерская</t>
  </si>
  <si>
    <t>Панельные</t>
  </si>
  <si>
    <t>12.2020</t>
  </si>
  <si>
    <t>Итого по МР "Думиничский район" по 2020 году</t>
  </si>
  <si>
    <t>Итого по МР "Думиничский район" по 2021 году</t>
  </si>
  <si>
    <t>Итого по МР "Думиничский район" по 2022 году</t>
  </si>
  <si>
    <t>Ленина</t>
  </si>
  <si>
    <t>село</t>
  </si>
  <si>
    <t>Брынь</t>
  </si>
  <si>
    <t>им.Т.П.Полянской</t>
  </si>
  <si>
    <t>Новослободск</t>
  </si>
  <si>
    <t>Первомайская</t>
  </si>
  <si>
    <t xml:space="preserve">Приложение № 1
к постановлению администрации
МР "Думиничский район"
от  21.10. 2019г. №561 </t>
  </si>
  <si>
    <t xml:space="preserve">Приложение № 2
к постановлению администрации
МР "Думиничский район"
от  21.10. 2019г. №561 
</t>
  </si>
  <si>
    <t xml:space="preserve">Приложение № 3
к постановлению администрации
МР "Думиничский район"
от  21.10. 2019г. №561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</si>
</sst>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3" fillId="0" borderId="0"/>
  </cellStyleXfs>
  <cellXfs count="121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/>
    </xf>
    <xf numFmtId="4" fontId="9" fillId="0" borderId="1" xfId="8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center" vertical="center"/>
    </xf>
    <xf numFmtId="1" fontId="10" fillId="0" borderId="1" xfId="8" applyNumberFormat="1" applyFont="1" applyFill="1" applyBorder="1" applyAlignment="1">
      <alignment horizontal="right" vertical="center"/>
    </xf>
    <xf numFmtId="4" fontId="10" fillId="0" borderId="1" xfId="8" applyNumberFormat="1" applyFont="1" applyFill="1" applyBorder="1" applyAlignment="1">
      <alignment horizontal="right" vertical="center"/>
    </xf>
    <xf numFmtId="3" fontId="10" fillId="0" borderId="1" xfId="8" applyNumberFormat="1" applyFont="1" applyFill="1" applyBorder="1" applyAlignment="1">
      <alignment horizontal="right" vertical="center"/>
    </xf>
    <xf numFmtId="14" fontId="10" fillId="0" borderId="1" xfId="8" quotePrefix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14" fontId="9" fillId="0" borderId="1" xfId="8" quotePrefix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1" fontId="10" fillId="0" borderId="0" xfId="8" applyNumberFormat="1" applyFont="1" applyFill="1" applyBorder="1" applyAlignment="1">
      <alignment horizontal="right" vertical="center"/>
    </xf>
    <xf numFmtId="4" fontId="10" fillId="0" borderId="0" xfId="8" applyNumberFormat="1" applyFont="1" applyFill="1" applyBorder="1" applyAlignment="1">
      <alignment horizontal="right" vertical="center"/>
    </xf>
    <xf numFmtId="3" fontId="10" fillId="0" borderId="0" xfId="8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center"/>
    </xf>
    <xf numFmtId="0" fontId="7" fillId="0" borderId="0" xfId="0" applyFont="1" applyFill="1"/>
    <xf numFmtId="0" fontId="17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/>
    </xf>
    <xf numFmtId="1" fontId="9" fillId="0" borderId="1" xfId="8" applyNumberFormat="1" applyFont="1" applyFill="1" applyBorder="1" applyAlignment="1">
      <alignment horizontal="right"/>
    </xf>
    <xf numFmtId="2" fontId="9" fillId="0" borderId="1" xfId="8" applyNumberFormat="1" applyFont="1" applyFill="1" applyBorder="1" applyAlignment="1">
      <alignment horizontal="right" vertical="center"/>
    </xf>
    <xf numFmtId="3" fontId="9" fillId="0" borderId="1" xfId="8" applyNumberFormat="1" applyFont="1" applyFill="1" applyBorder="1" applyAlignment="1">
      <alignment horizontal="right"/>
    </xf>
    <xf numFmtId="49" fontId="9" fillId="0" borderId="1" xfId="8" applyNumberFormat="1" applyFont="1" applyFill="1" applyBorder="1" applyAlignment="1">
      <alignment horizontal="right" vertical="center"/>
    </xf>
    <xf numFmtId="4" fontId="10" fillId="0" borderId="1" xfId="8" applyNumberFormat="1" applyFont="1" applyFill="1" applyBorder="1" applyAlignment="1">
      <alignment horizontal="right"/>
    </xf>
    <xf numFmtId="4" fontId="9" fillId="0" borderId="1" xfId="8" applyNumberFormat="1" applyFont="1" applyFill="1" applyBorder="1" applyAlignment="1">
      <alignment horizontal="right"/>
    </xf>
    <xf numFmtId="4" fontId="10" fillId="0" borderId="0" xfId="8" applyNumberFormat="1" applyFont="1" applyFill="1" applyBorder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right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4" fontId="15" fillId="0" borderId="1" xfId="8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6" fillId="0" borderId="1" xfId="8" applyNumberFormat="1" applyFont="1" applyFill="1" applyBorder="1" applyAlignment="1">
      <alignment horizontal="right" vertical="center"/>
    </xf>
    <xf numFmtId="0" fontId="16" fillId="0" borderId="0" xfId="8" applyFont="1" applyFill="1" applyBorder="1" applyAlignment="1">
      <alignment vertical="center"/>
    </xf>
    <xf numFmtId="4" fontId="16" fillId="0" borderId="0" xfId="8" applyNumberFormat="1" applyFont="1" applyFill="1" applyBorder="1" applyAlignment="1">
      <alignment horizontal="right" vertical="center"/>
    </xf>
    <xf numFmtId="0" fontId="15" fillId="0" borderId="1" xfId="8" applyFont="1" applyFill="1" applyBorder="1" applyAlignment="1">
      <alignment horizontal="left" vertical="center"/>
    </xf>
    <xf numFmtId="4" fontId="11" fillId="0" borderId="0" xfId="0" applyNumberFormat="1" applyFont="1" applyFill="1"/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4" fontId="10" fillId="0" borderId="10" xfId="8" quotePrefix="1" applyNumberFormat="1" applyFont="1" applyFill="1" applyBorder="1" applyAlignment="1">
      <alignment horizontal="center" vertical="center"/>
    </xf>
    <xf numFmtId="4" fontId="14" fillId="0" borderId="2" xfId="1" applyNumberFormat="1" applyFont="1" applyFill="1" applyBorder="1" applyAlignment="1">
      <alignment horizontal="right" vertical="center"/>
    </xf>
    <xf numFmtId="0" fontId="15" fillId="0" borderId="9" xfId="8" applyFont="1" applyFill="1" applyBorder="1" applyAlignment="1">
      <alignment vertical="center"/>
    </xf>
    <xf numFmtId="4" fontId="16" fillId="0" borderId="10" xfId="8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0" fontId="18" fillId="0" borderId="1" xfId="9" applyFont="1" applyFill="1" applyBorder="1" applyAlignment="1">
      <alignment horizontal="left" vertical="center" wrapText="1"/>
    </xf>
    <xf numFmtId="0" fontId="18" fillId="0" borderId="1" xfId="9" applyFont="1" applyFill="1" applyBorder="1" applyAlignment="1">
      <alignment horizontal="center" vertical="center" wrapText="1"/>
    </xf>
    <xf numFmtId="0" fontId="18" fillId="0" borderId="1" xfId="9" applyFont="1" applyFill="1" applyBorder="1" applyAlignment="1">
      <alignment horizontal="left" vertical="center"/>
    </xf>
    <xf numFmtId="3" fontId="18" fillId="0" borderId="1" xfId="9" applyNumberFormat="1" applyFont="1" applyFill="1" applyBorder="1" applyAlignment="1">
      <alignment horizontal="center" vertical="center" wrapText="1"/>
    </xf>
    <xf numFmtId="0" fontId="9" fillId="0" borderId="1" xfId="9" applyFont="1" applyFill="1" applyBorder="1" applyAlignment="1">
      <alignment horizontal="center" vertical="center" wrapText="1"/>
    </xf>
    <xf numFmtId="0" fontId="9" fillId="0" borderId="1" xfId="9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 textRotation="90" wrapText="1"/>
    </xf>
    <xf numFmtId="0" fontId="16" fillId="0" borderId="1" xfId="8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3" fontId="15" fillId="0" borderId="1" xfId="8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18" fillId="0" borderId="6" xfId="0" applyFont="1" applyFill="1" applyBorder="1" applyAlignment="1">
      <alignment horizontal="center" vertical="center" textRotation="90" wrapText="1"/>
    </xf>
    <xf numFmtId="0" fontId="18" fillId="0" borderId="5" xfId="0" applyFont="1" applyFill="1" applyBorder="1" applyAlignment="1">
      <alignment horizontal="center" vertical="center" textRotation="90" wrapText="1"/>
    </xf>
    <xf numFmtId="0" fontId="18" fillId="0" borderId="4" xfId="0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13" fillId="0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textRotation="90"/>
    </xf>
    <xf numFmtId="0" fontId="5" fillId="0" borderId="5" xfId="0" applyFont="1" applyFill="1" applyBorder="1" applyAlignment="1">
      <alignment horizontal="center" vertical="center" textRotation="90"/>
    </xf>
    <xf numFmtId="0" fontId="5" fillId="0" borderId="4" xfId="0" applyFont="1" applyFill="1" applyBorder="1" applyAlignment="1">
      <alignment horizontal="center" vertical="center" textRotation="90"/>
    </xf>
    <xf numFmtId="0" fontId="12" fillId="0" borderId="0" xfId="0" applyFont="1" applyFill="1" applyAlignment="1">
      <alignment horizontal="right" vertical="top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14" fillId="0" borderId="6" xfId="0" applyFont="1" applyFill="1" applyBorder="1" applyAlignment="1">
      <alignment horizontal="center" vertical="center" textRotation="90" wrapText="1"/>
    </xf>
    <xf numFmtId="0" fontId="14" fillId="0" borderId="4" xfId="0" applyFont="1" applyFill="1" applyBorder="1" applyAlignment="1">
      <alignment horizontal="center" vertical="center" textRotation="90" wrapText="1"/>
    </xf>
    <xf numFmtId="0" fontId="16" fillId="0" borderId="1" xfId="8" applyFont="1" applyFill="1" applyBorder="1" applyAlignment="1">
      <alignment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/>
    </xf>
    <xf numFmtId="0" fontId="19" fillId="0" borderId="8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right" vertical="top" wrapText="1"/>
    </xf>
    <xf numFmtId="0" fontId="21" fillId="0" borderId="8" xfId="0" applyFont="1" applyFill="1" applyBorder="1" applyAlignment="1">
      <alignment horizontal="center" vertical="center" wrapText="1"/>
    </xf>
  </cellXfs>
  <cellStyles count="10">
    <cellStyle name="Excel Built-in Normal 2" xfId="8"/>
    <cellStyle name="Обычный" xfId="0" builtinId="0"/>
    <cellStyle name="Обычный 2" xfId="1"/>
    <cellStyle name="Обычный 2 2" xfId="2"/>
    <cellStyle name="Обычный 2 3" xfId="9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Y22"/>
  <sheetViews>
    <sheetView topLeftCell="A4" zoomScaleNormal="100" zoomScaleSheetLayoutView="86" workbookViewId="0">
      <selection activeCell="E11" sqref="E11"/>
    </sheetView>
  </sheetViews>
  <sheetFormatPr defaultRowHeight="15.75" x14ac:dyDescent="0.25"/>
  <cols>
    <col min="1" max="1" width="8.5703125" style="17" customWidth="1"/>
    <col min="2" max="2" width="9.7109375" style="17" customWidth="1"/>
    <col min="3" max="3" width="16.42578125" style="17" customWidth="1"/>
    <col min="4" max="4" width="9.85546875" style="17" customWidth="1"/>
    <col min="5" max="5" width="19.140625" style="17" customWidth="1"/>
    <col min="6" max="6" width="6.42578125" style="17" customWidth="1"/>
    <col min="7" max="8" width="5.28515625" style="17" customWidth="1"/>
    <col min="9" max="9" width="7.28515625" style="17" customWidth="1"/>
    <col min="10" max="10" width="5.42578125" style="17" customWidth="1"/>
    <col min="11" max="11" width="13.28515625" style="17" customWidth="1"/>
    <col min="12" max="13" width="6.28515625" style="17" customWidth="1"/>
    <col min="14" max="14" width="10.85546875" style="17" customWidth="1"/>
    <col min="15" max="15" width="10.140625" style="17" customWidth="1"/>
    <col min="16" max="17" width="10.28515625" style="17" customWidth="1"/>
    <col min="18" max="18" width="14.7109375" style="17" customWidth="1"/>
    <col min="19" max="19" width="10.7109375" style="17" bestFit="1" customWidth="1"/>
    <col min="20" max="20" width="8.28515625" style="17" bestFit="1" customWidth="1"/>
    <col min="21" max="21" width="14.7109375" style="17" customWidth="1"/>
    <col min="22" max="22" width="16.42578125" style="17" customWidth="1"/>
    <col min="23" max="23" width="13.140625" style="17" customWidth="1"/>
    <col min="24" max="24" width="11.42578125" style="17" customWidth="1"/>
    <col min="25" max="25" width="8.7109375" style="17" customWidth="1"/>
    <col min="26" max="16384" width="9.140625" style="17"/>
  </cols>
  <sheetData>
    <row r="1" spans="1:25" ht="67.5" customHeight="1" x14ac:dyDescent="0.25">
      <c r="O1" s="80" t="s">
        <v>91</v>
      </c>
      <c r="P1" s="80"/>
      <c r="Q1" s="80"/>
      <c r="R1" s="80"/>
      <c r="S1" s="80"/>
      <c r="T1" s="80"/>
      <c r="U1" s="80"/>
      <c r="V1" s="80"/>
      <c r="W1" s="80"/>
      <c r="X1" s="80"/>
      <c r="Y1" s="80"/>
    </row>
    <row r="2" spans="1:25" ht="16.5" x14ac:dyDescent="0.25">
      <c r="A2" s="93" t="s">
        <v>35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5" ht="30" customHeight="1" x14ac:dyDescent="0.25">
      <c r="A3" s="94" t="s">
        <v>24</v>
      </c>
      <c r="B3" s="81" t="s">
        <v>64</v>
      </c>
      <c r="C3" s="81"/>
      <c r="D3" s="81"/>
      <c r="E3" s="81"/>
      <c r="F3" s="81"/>
      <c r="G3" s="81"/>
      <c r="H3" s="81"/>
      <c r="I3" s="97" t="s">
        <v>23</v>
      </c>
      <c r="J3" s="98"/>
      <c r="K3" s="99" t="s">
        <v>22</v>
      </c>
      <c r="L3" s="99" t="s">
        <v>21</v>
      </c>
      <c r="M3" s="99" t="s">
        <v>20</v>
      </c>
      <c r="N3" s="82" t="s">
        <v>19</v>
      </c>
      <c r="O3" s="77" t="s">
        <v>18</v>
      </c>
      <c r="P3" s="79"/>
      <c r="Q3" s="82" t="s">
        <v>17</v>
      </c>
      <c r="R3" s="77" t="s">
        <v>16</v>
      </c>
      <c r="S3" s="78"/>
      <c r="T3" s="78"/>
      <c r="U3" s="78"/>
      <c r="V3" s="79"/>
      <c r="W3" s="82" t="s">
        <v>15</v>
      </c>
      <c r="X3" s="82" t="s">
        <v>14</v>
      </c>
      <c r="Y3" s="82" t="s">
        <v>13</v>
      </c>
    </row>
    <row r="4" spans="1:25" ht="15" customHeight="1" x14ac:dyDescent="0.25">
      <c r="A4" s="95"/>
      <c r="B4" s="82" t="s">
        <v>36</v>
      </c>
      <c r="C4" s="82" t="s">
        <v>63</v>
      </c>
      <c r="D4" s="82" t="s">
        <v>60</v>
      </c>
      <c r="E4" s="85" t="s">
        <v>37</v>
      </c>
      <c r="F4" s="82" t="s">
        <v>38</v>
      </c>
      <c r="G4" s="82" t="s">
        <v>39</v>
      </c>
      <c r="H4" s="82" t="s">
        <v>40</v>
      </c>
      <c r="I4" s="82" t="s">
        <v>12</v>
      </c>
      <c r="J4" s="82" t="s">
        <v>11</v>
      </c>
      <c r="K4" s="100"/>
      <c r="L4" s="100"/>
      <c r="M4" s="100"/>
      <c r="N4" s="83"/>
      <c r="O4" s="82" t="s">
        <v>9</v>
      </c>
      <c r="P4" s="82" t="s">
        <v>10</v>
      </c>
      <c r="Q4" s="83"/>
      <c r="R4" s="82" t="s">
        <v>9</v>
      </c>
      <c r="S4" s="77" t="s">
        <v>8</v>
      </c>
      <c r="T4" s="78"/>
      <c r="U4" s="78"/>
      <c r="V4" s="79"/>
      <c r="W4" s="83"/>
      <c r="X4" s="83"/>
      <c r="Y4" s="83"/>
    </row>
    <row r="5" spans="1:25" ht="137.25" customHeight="1" x14ac:dyDescent="0.25">
      <c r="A5" s="95"/>
      <c r="B5" s="83"/>
      <c r="C5" s="83"/>
      <c r="D5" s="83"/>
      <c r="E5" s="86"/>
      <c r="F5" s="83"/>
      <c r="G5" s="83"/>
      <c r="H5" s="83"/>
      <c r="I5" s="83"/>
      <c r="J5" s="83"/>
      <c r="K5" s="100"/>
      <c r="L5" s="100"/>
      <c r="M5" s="100"/>
      <c r="N5" s="84"/>
      <c r="O5" s="84"/>
      <c r="P5" s="84"/>
      <c r="Q5" s="84"/>
      <c r="R5" s="84"/>
      <c r="S5" s="71" t="s">
        <v>73</v>
      </c>
      <c r="T5" s="71" t="s">
        <v>7</v>
      </c>
      <c r="U5" s="71" t="s">
        <v>6</v>
      </c>
      <c r="V5" s="71" t="s">
        <v>5</v>
      </c>
      <c r="W5" s="84"/>
      <c r="X5" s="84"/>
      <c r="Y5" s="83"/>
    </row>
    <row r="6" spans="1:25" x14ac:dyDescent="0.25">
      <c r="A6" s="96"/>
      <c r="B6" s="84"/>
      <c r="C6" s="84"/>
      <c r="D6" s="84"/>
      <c r="E6" s="87"/>
      <c r="F6" s="84"/>
      <c r="G6" s="84"/>
      <c r="H6" s="84"/>
      <c r="I6" s="84"/>
      <c r="J6" s="84"/>
      <c r="K6" s="101"/>
      <c r="L6" s="101"/>
      <c r="M6" s="101"/>
      <c r="N6" s="70" t="s">
        <v>4</v>
      </c>
      <c r="O6" s="70" t="s">
        <v>4</v>
      </c>
      <c r="P6" s="70" t="s">
        <v>4</v>
      </c>
      <c r="Q6" s="70" t="s">
        <v>3</v>
      </c>
      <c r="R6" s="70" t="s">
        <v>2</v>
      </c>
      <c r="S6" s="70" t="s">
        <v>2</v>
      </c>
      <c r="T6" s="70" t="s">
        <v>2</v>
      </c>
      <c r="U6" s="70" t="s">
        <v>2</v>
      </c>
      <c r="V6" s="70" t="s">
        <v>2</v>
      </c>
      <c r="W6" s="70" t="s">
        <v>1</v>
      </c>
      <c r="X6" s="70" t="s">
        <v>1</v>
      </c>
      <c r="Y6" s="84"/>
    </row>
    <row r="7" spans="1:2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  <c r="P7" s="1">
        <v>16</v>
      </c>
      <c r="Q7" s="1">
        <v>17</v>
      </c>
      <c r="R7" s="1">
        <v>18</v>
      </c>
      <c r="S7" s="1">
        <v>19</v>
      </c>
      <c r="T7" s="1">
        <v>20</v>
      </c>
      <c r="U7" s="1">
        <v>21</v>
      </c>
      <c r="V7" s="1">
        <v>22</v>
      </c>
      <c r="W7" s="1">
        <v>23</v>
      </c>
      <c r="X7" s="1">
        <v>24</v>
      </c>
      <c r="Y7" s="1">
        <v>25</v>
      </c>
    </row>
    <row r="8" spans="1:25" x14ac:dyDescent="0.25">
      <c r="A8" s="18">
        <v>2020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57"/>
    </row>
    <row r="9" spans="1:25" ht="13.5" customHeight="1" x14ac:dyDescent="0.25">
      <c r="A9" s="2">
        <v>1</v>
      </c>
      <c r="B9" s="2" t="s">
        <v>74</v>
      </c>
      <c r="C9" s="2" t="s">
        <v>75</v>
      </c>
      <c r="D9" s="2" t="s">
        <v>76</v>
      </c>
      <c r="E9" s="2" t="s">
        <v>79</v>
      </c>
      <c r="F9" s="63">
        <v>13</v>
      </c>
      <c r="G9" s="2"/>
      <c r="H9" s="2"/>
      <c r="I9" s="20">
        <v>1997</v>
      </c>
      <c r="J9" s="20"/>
      <c r="K9" s="21" t="s">
        <v>80</v>
      </c>
      <c r="L9" s="22">
        <v>3</v>
      </c>
      <c r="M9" s="22">
        <v>3</v>
      </c>
      <c r="N9" s="23">
        <v>1906.4</v>
      </c>
      <c r="O9" s="3">
        <v>1277.0999999999999</v>
      </c>
      <c r="P9" s="3">
        <v>1198.7</v>
      </c>
      <c r="Q9" s="24">
        <v>63</v>
      </c>
      <c r="R9" s="3">
        <f>S9+T9+U9+V9</f>
        <v>257293.26</v>
      </c>
      <c r="S9" s="3">
        <v>0</v>
      </c>
      <c r="T9" s="3">
        <v>0</v>
      </c>
      <c r="U9" s="3">
        <v>0</v>
      </c>
      <c r="V9" s="3">
        <f>'виды ремонта'!I8</f>
        <v>257293.26</v>
      </c>
      <c r="W9" s="3">
        <f t="shared" ref="W9:W15" si="0">R9/O9</f>
        <v>201.46680761099367</v>
      </c>
      <c r="X9" s="3">
        <v>10572</v>
      </c>
      <c r="Y9" s="25" t="s">
        <v>81</v>
      </c>
    </row>
    <row r="10" spans="1:25" ht="15" customHeight="1" x14ac:dyDescent="0.25">
      <c r="A10" s="2">
        <v>2</v>
      </c>
      <c r="B10" s="2" t="s">
        <v>74</v>
      </c>
      <c r="C10" s="2" t="s">
        <v>75</v>
      </c>
      <c r="D10" s="2" t="s">
        <v>76</v>
      </c>
      <c r="E10" s="2" t="s">
        <v>85</v>
      </c>
      <c r="F10" s="63">
        <v>14</v>
      </c>
      <c r="G10" s="2"/>
      <c r="H10" s="2"/>
      <c r="I10" s="20">
        <v>1956</v>
      </c>
      <c r="J10" s="20"/>
      <c r="K10" s="21" t="s">
        <v>78</v>
      </c>
      <c r="L10" s="22">
        <v>2</v>
      </c>
      <c r="M10" s="22">
        <v>2</v>
      </c>
      <c r="N10" s="23">
        <v>455.9</v>
      </c>
      <c r="O10" s="3">
        <v>364.9</v>
      </c>
      <c r="P10" s="3">
        <v>364.9</v>
      </c>
      <c r="Q10" s="24">
        <v>9</v>
      </c>
      <c r="R10" s="3">
        <f t="shared" ref="R10" si="1">S10+T10+U10+V10</f>
        <v>164994.41</v>
      </c>
      <c r="S10" s="3">
        <v>0</v>
      </c>
      <c r="T10" s="3">
        <v>0</v>
      </c>
      <c r="U10" s="3">
        <v>0</v>
      </c>
      <c r="V10" s="3">
        <v>164994.41</v>
      </c>
      <c r="W10" s="3">
        <f t="shared" si="0"/>
        <v>452.16335982460953</v>
      </c>
      <c r="X10" s="3">
        <v>10572</v>
      </c>
      <c r="Y10" s="25" t="s">
        <v>81</v>
      </c>
    </row>
    <row r="11" spans="1:25" ht="15" customHeight="1" x14ac:dyDescent="0.25">
      <c r="A11" s="2">
        <v>3</v>
      </c>
      <c r="B11" s="2" t="s">
        <v>86</v>
      </c>
      <c r="C11" s="64" t="s">
        <v>89</v>
      </c>
      <c r="D11" s="2"/>
      <c r="F11" s="65">
        <v>12</v>
      </c>
      <c r="G11" s="2"/>
      <c r="H11" s="2"/>
      <c r="I11" s="20">
        <v>1970</v>
      </c>
      <c r="J11" s="20"/>
      <c r="K11" s="21" t="s">
        <v>78</v>
      </c>
      <c r="L11" s="22">
        <v>2</v>
      </c>
      <c r="M11" s="22">
        <v>1</v>
      </c>
      <c r="N11" s="23">
        <v>397</v>
      </c>
      <c r="O11" s="3">
        <v>366.6</v>
      </c>
      <c r="P11" s="3">
        <v>366.6</v>
      </c>
      <c r="Q11" s="24">
        <v>12</v>
      </c>
      <c r="R11" s="3">
        <f>S11+T11+U11+V11</f>
        <v>1343353</v>
      </c>
      <c r="S11" s="3">
        <v>0</v>
      </c>
      <c r="T11" s="3">
        <v>0</v>
      </c>
      <c r="U11" s="3">
        <v>409732.64</v>
      </c>
      <c r="V11" s="3">
        <v>933620.36</v>
      </c>
      <c r="W11" s="3">
        <f t="shared" si="0"/>
        <v>3664.3562465902887</v>
      </c>
      <c r="X11" s="3">
        <v>10572</v>
      </c>
      <c r="Y11" s="25" t="s">
        <v>81</v>
      </c>
    </row>
    <row r="12" spans="1:25" ht="15" customHeight="1" x14ac:dyDescent="0.25">
      <c r="A12" s="2">
        <v>4</v>
      </c>
      <c r="B12" s="2" t="s">
        <v>74</v>
      </c>
      <c r="C12" s="2" t="s">
        <v>75</v>
      </c>
      <c r="D12" s="2" t="s">
        <v>76</v>
      </c>
      <c r="E12" s="64" t="s">
        <v>85</v>
      </c>
      <c r="F12" s="65">
        <v>24</v>
      </c>
      <c r="G12" s="2"/>
      <c r="H12" s="2"/>
      <c r="I12" s="20">
        <v>1979</v>
      </c>
      <c r="J12" s="20"/>
      <c r="K12" s="21" t="s">
        <v>78</v>
      </c>
      <c r="L12" s="22">
        <v>2</v>
      </c>
      <c r="M12" s="22">
        <v>3</v>
      </c>
      <c r="N12" s="23">
        <v>1641.3</v>
      </c>
      <c r="O12" s="3">
        <v>937.5</v>
      </c>
      <c r="P12" s="3">
        <v>937.5</v>
      </c>
      <c r="Q12" s="24">
        <v>35</v>
      </c>
      <c r="R12" s="3">
        <f t="shared" ref="R12" si="2">S12+T12+U12+V12</f>
        <v>5721894.46</v>
      </c>
      <c r="S12" s="3">
        <v>0</v>
      </c>
      <c r="T12" s="3">
        <v>0</v>
      </c>
      <c r="U12" s="3">
        <v>2496633.0299999998</v>
      </c>
      <c r="V12" s="3">
        <v>3225261.43</v>
      </c>
      <c r="W12" s="3">
        <f>R12/O12</f>
        <v>6103.3540906666667</v>
      </c>
      <c r="X12" s="3">
        <v>10572</v>
      </c>
      <c r="Y12" s="25" t="s">
        <v>81</v>
      </c>
    </row>
    <row r="13" spans="1:25" ht="15" customHeight="1" x14ac:dyDescent="0.25">
      <c r="A13" s="2">
        <v>5</v>
      </c>
      <c r="B13" s="64" t="s">
        <v>86</v>
      </c>
      <c r="C13" s="64" t="s">
        <v>87</v>
      </c>
      <c r="D13" s="66" t="s">
        <v>76</v>
      </c>
      <c r="E13" s="64" t="s">
        <v>88</v>
      </c>
      <c r="F13" s="65">
        <v>66</v>
      </c>
      <c r="G13" s="67"/>
      <c r="H13" s="67"/>
      <c r="I13" s="68">
        <v>1980</v>
      </c>
      <c r="J13" s="68"/>
      <c r="K13" s="69" t="s">
        <v>80</v>
      </c>
      <c r="L13" s="22">
        <v>2</v>
      </c>
      <c r="M13" s="22">
        <v>2</v>
      </c>
      <c r="N13" s="27">
        <v>1216.3</v>
      </c>
      <c r="O13" s="27">
        <v>755.2</v>
      </c>
      <c r="P13" s="27">
        <v>651.79999999999995</v>
      </c>
      <c r="Q13" s="24">
        <v>31</v>
      </c>
      <c r="R13" s="3">
        <f>S13+T13+U13+V13</f>
        <v>651059.97899999993</v>
      </c>
      <c r="S13" s="3">
        <v>0</v>
      </c>
      <c r="T13" s="3">
        <v>0</v>
      </c>
      <c r="U13" s="3">
        <v>0</v>
      </c>
      <c r="V13" s="3">
        <f>'виды ремонта'!I12</f>
        <v>651059.97899999993</v>
      </c>
      <c r="W13" s="3">
        <f t="shared" si="0"/>
        <v>862.10272643008466</v>
      </c>
      <c r="X13" s="3">
        <v>10572</v>
      </c>
      <c r="Y13" s="25" t="s">
        <v>81</v>
      </c>
    </row>
    <row r="14" spans="1:25" ht="15" customHeight="1" x14ac:dyDescent="0.25">
      <c r="A14" s="2">
        <v>6</v>
      </c>
      <c r="B14" s="64" t="s">
        <v>74</v>
      </c>
      <c r="C14" s="64" t="s">
        <v>75</v>
      </c>
      <c r="D14" s="66" t="s">
        <v>76</v>
      </c>
      <c r="E14" s="64" t="s">
        <v>90</v>
      </c>
      <c r="F14" s="65">
        <v>3</v>
      </c>
      <c r="G14" s="67"/>
      <c r="H14" s="67"/>
      <c r="I14" s="68">
        <v>1967</v>
      </c>
      <c r="J14" s="68"/>
      <c r="K14" s="69" t="s">
        <v>78</v>
      </c>
      <c r="L14" s="22">
        <v>2</v>
      </c>
      <c r="M14" s="22">
        <v>1</v>
      </c>
      <c r="N14" s="27">
        <v>375.1</v>
      </c>
      <c r="O14" s="27">
        <v>314.10000000000002</v>
      </c>
      <c r="P14" s="27">
        <v>314.10000000000002</v>
      </c>
      <c r="Q14" s="24">
        <v>16</v>
      </c>
      <c r="R14" s="3">
        <f>S14+T14+U14+V14</f>
        <v>1913248.3599999999</v>
      </c>
      <c r="S14" s="3">
        <v>0</v>
      </c>
      <c r="T14" s="3">
        <v>0</v>
      </c>
      <c r="U14" s="3">
        <v>1230176.5</v>
      </c>
      <c r="V14" s="3">
        <v>683071.86</v>
      </c>
      <c r="W14" s="3">
        <f t="shared" si="0"/>
        <v>6091.2077682266781</v>
      </c>
      <c r="X14" s="3">
        <v>10572</v>
      </c>
      <c r="Y14" s="25" t="s">
        <v>81</v>
      </c>
    </row>
    <row r="15" spans="1:25" ht="13.5" customHeight="1" x14ac:dyDescent="0.25">
      <c r="A15" s="89" t="s">
        <v>77</v>
      </c>
      <c r="B15" s="90"/>
      <c r="C15" s="90"/>
      <c r="D15" s="90"/>
      <c r="E15" s="90"/>
      <c r="F15" s="90"/>
      <c r="G15" s="90"/>
      <c r="H15" s="91"/>
      <c r="I15" s="4" t="s">
        <v>0</v>
      </c>
      <c r="J15" s="4" t="s">
        <v>0</v>
      </c>
      <c r="K15" s="4" t="s">
        <v>0</v>
      </c>
      <c r="L15" s="5" t="s">
        <v>0</v>
      </c>
      <c r="M15" s="5" t="s">
        <v>0</v>
      </c>
      <c r="N15" s="6">
        <f t="shared" ref="N15:V15" si="3">SUM(N9:N14)</f>
        <v>5992.0000000000009</v>
      </c>
      <c r="O15" s="6">
        <f t="shared" si="3"/>
        <v>4015.4</v>
      </c>
      <c r="P15" s="6">
        <f t="shared" si="3"/>
        <v>3833.6</v>
      </c>
      <c r="Q15" s="6">
        <f t="shared" si="3"/>
        <v>166</v>
      </c>
      <c r="R15" s="6">
        <f t="shared" si="3"/>
        <v>10051843.469000001</v>
      </c>
      <c r="S15" s="6">
        <f t="shared" si="3"/>
        <v>0</v>
      </c>
      <c r="T15" s="6">
        <f t="shared" si="3"/>
        <v>0</v>
      </c>
      <c r="U15" s="6">
        <f t="shared" si="3"/>
        <v>4136542.17</v>
      </c>
      <c r="V15" s="6">
        <f t="shared" si="3"/>
        <v>5915301.2990000006</v>
      </c>
      <c r="W15" s="26">
        <f t="shared" si="0"/>
        <v>2503.3230734173435</v>
      </c>
      <c r="X15" s="6">
        <v>10572</v>
      </c>
      <c r="Y15" s="8" t="s">
        <v>0</v>
      </c>
    </row>
    <row r="16" spans="1:25" x14ac:dyDescent="0.25">
      <c r="A16" s="18">
        <v>2021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57"/>
    </row>
    <row r="17" spans="1:25" x14ac:dyDescent="0.25">
      <c r="A17" s="2">
        <v>1</v>
      </c>
      <c r="B17" s="2"/>
      <c r="C17" s="2"/>
      <c r="D17" s="2"/>
      <c r="E17" s="2"/>
      <c r="F17" s="2"/>
      <c r="G17" s="2"/>
      <c r="H17" s="2"/>
      <c r="I17" s="20"/>
      <c r="J17" s="20"/>
      <c r="K17" s="21"/>
      <c r="L17" s="22"/>
      <c r="M17" s="22"/>
      <c r="N17" s="23"/>
      <c r="O17" s="3"/>
      <c r="P17" s="3"/>
      <c r="Q17" s="24"/>
      <c r="R17" s="27">
        <f>S17+T17+U17+V17</f>
        <v>0</v>
      </c>
      <c r="S17" s="3">
        <v>0</v>
      </c>
      <c r="T17" s="3">
        <v>0</v>
      </c>
      <c r="U17" s="3">
        <v>0</v>
      </c>
      <c r="V17" s="27">
        <v>0</v>
      </c>
      <c r="W17" s="27" t="e">
        <f t="shared" ref="W17" si="4">R17/O17</f>
        <v>#DIV/0!</v>
      </c>
      <c r="X17" s="3"/>
      <c r="Y17" s="11"/>
    </row>
    <row r="18" spans="1:25" x14ac:dyDescent="0.25">
      <c r="A18" s="88" t="s">
        <v>77</v>
      </c>
      <c r="B18" s="88"/>
      <c r="C18" s="88"/>
      <c r="D18" s="88"/>
      <c r="E18" s="88"/>
      <c r="F18" s="88"/>
      <c r="G18" s="88"/>
      <c r="H18" s="88"/>
      <c r="I18" s="4" t="s">
        <v>0</v>
      </c>
      <c r="J18" s="4" t="s">
        <v>0</v>
      </c>
      <c r="K18" s="4" t="s">
        <v>0</v>
      </c>
      <c r="L18" s="5" t="s">
        <v>0</v>
      </c>
      <c r="M18" s="5" t="s">
        <v>0</v>
      </c>
      <c r="N18" s="6">
        <f t="shared" ref="N18:V18" si="5">SUM(N17:N17)</f>
        <v>0</v>
      </c>
      <c r="O18" s="6">
        <f t="shared" si="5"/>
        <v>0</v>
      </c>
      <c r="P18" s="6">
        <f t="shared" si="5"/>
        <v>0</v>
      </c>
      <c r="Q18" s="7">
        <f t="shared" si="5"/>
        <v>0</v>
      </c>
      <c r="R18" s="6">
        <f t="shared" si="5"/>
        <v>0</v>
      </c>
      <c r="S18" s="6">
        <f t="shared" si="5"/>
        <v>0</v>
      </c>
      <c r="T18" s="6">
        <f t="shared" si="5"/>
        <v>0</v>
      </c>
      <c r="U18" s="6">
        <f t="shared" si="5"/>
        <v>0</v>
      </c>
      <c r="V18" s="6">
        <f t="shared" si="5"/>
        <v>0</v>
      </c>
      <c r="W18" s="26" t="e">
        <f>R18/O18</f>
        <v>#DIV/0!</v>
      </c>
      <c r="X18" s="6"/>
      <c r="Y18" s="8" t="s">
        <v>0</v>
      </c>
    </row>
    <row r="19" spans="1:25" x14ac:dyDescent="0.25">
      <c r="A19" s="58">
        <v>2022</v>
      </c>
      <c r="B19" s="16"/>
      <c r="C19" s="16"/>
      <c r="D19" s="16"/>
      <c r="E19" s="16"/>
      <c r="F19" s="16"/>
      <c r="G19" s="16"/>
      <c r="H19" s="16"/>
      <c r="I19" s="12"/>
      <c r="J19" s="12"/>
      <c r="K19" s="12"/>
      <c r="L19" s="13"/>
      <c r="M19" s="13"/>
      <c r="N19" s="14"/>
      <c r="O19" s="14"/>
      <c r="P19" s="14"/>
      <c r="Q19" s="15"/>
      <c r="R19" s="14"/>
      <c r="S19" s="14"/>
      <c r="T19" s="14"/>
      <c r="U19" s="14"/>
      <c r="V19" s="14"/>
      <c r="W19" s="28"/>
      <c r="X19" s="14"/>
      <c r="Y19" s="59"/>
    </row>
    <row r="20" spans="1:25" x14ac:dyDescent="0.25">
      <c r="A20" s="2">
        <v>1</v>
      </c>
      <c r="B20" s="72"/>
      <c r="C20" s="72"/>
      <c r="D20" s="72"/>
      <c r="E20" s="72"/>
      <c r="F20" s="72"/>
      <c r="G20" s="72"/>
      <c r="H20" s="72"/>
      <c r="I20" s="4"/>
      <c r="J20" s="4"/>
      <c r="K20" s="4"/>
      <c r="L20" s="5"/>
      <c r="M20" s="5"/>
      <c r="N20" s="6"/>
      <c r="O20" s="6"/>
      <c r="P20" s="6"/>
      <c r="Q20" s="7"/>
      <c r="R20" s="6">
        <f>S20+T20+U20+V20</f>
        <v>0</v>
      </c>
      <c r="S20" s="6">
        <v>0</v>
      </c>
      <c r="T20" s="6">
        <v>0</v>
      </c>
      <c r="U20" s="6">
        <v>0</v>
      </c>
      <c r="V20" s="6">
        <v>0</v>
      </c>
      <c r="W20" s="26" t="e">
        <f t="shared" ref="W20" si="6">R20/O20</f>
        <v>#DIV/0!</v>
      </c>
      <c r="X20" s="6"/>
      <c r="Y20" s="11"/>
    </row>
    <row r="21" spans="1:25" x14ac:dyDescent="0.25">
      <c r="A21" s="72" t="s">
        <v>77</v>
      </c>
      <c r="B21" s="72"/>
      <c r="C21" s="72"/>
      <c r="D21" s="72"/>
      <c r="E21" s="72"/>
      <c r="F21" s="72"/>
      <c r="G21" s="72"/>
      <c r="H21" s="72"/>
      <c r="I21" s="4" t="s">
        <v>0</v>
      </c>
      <c r="J21" s="4" t="s">
        <v>0</v>
      </c>
      <c r="K21" s="4" t="s">
        <v>0</v>
      </c>
      <c r="L21" s="5" t="s">
        <v>0</v>
      </c>
      <c r="M21" s="5" t="s">
        <v>0</v>
      </c>
      <c r="N21" s="6">
        <f t="shared" ref="N21:V21" si="7">SUM(N20:N20)</f>
        <v>0</v>
      </c>
      <c r="O21" s="6">
        <f t="shared" si="7"/>
        <v>0</v>
      </c>
      <c r="P21" s="6">
        <f t="shared" si="7"/>
        <v>0</v>
      </c>
      <c r="Q21" s="7">
        <f t="shared" si="7"/>
        <v>0</v>
      </c>
      <c r="R21" s="6">
        <f t="shared" si="7"/>
        <v>0</v>
      </c>
      <c r="S21" s="6">
        <f t="shared" si="7"/>
        <v>0</v>
      </c>
      <c r="T21" s="6">
        <f t="shared" si="7"/>
        <v>0</v>
      </c>
      <c r="U21" s="6">
        <f t="shared" si="7"/>
        <v>0</v>
      </c>
      <c r="V21" s="6">
        <f t="shared" si="7"/>
        <v>0</v>
      </c>
      <c r="W21" s="26" t="e">
        <f>R21/O21</f>
        <v>#DIV/0!</v>
      </c>
      <c r="X21" s="6"/>
      <c r="Y21" s="8" t="s">
        <v>0</v>
      </c>
    </row>
    <row r="22" spans="1:25" x14ac:dyDescent="0.25">
      <c r="A22" s="92" t="s">
        <v>65</v>
      </c>
      <c r="B22" s="92"/>
      <c r="C22" s="92"/>
      <c r="D22" s="92"/>
      <c r="E22" s="92"/>
      <c r="F22" s="92"/>
      <c r="G22" s="92"/>
      <c r="H22" s="92"/>
      <c r="I22" s="92"/>
      <c r="J22" s="92"/>
    </row>
  </sheetData>
  <mergeCells count="31">
    <mergeCell ref="A18:H18"/>
    <mergeCell ref="A15:H15"/>
    <mergeCell ref="A22:J22"/>
    <mergeCell ref="A2:Y2"/>
    <mergeCell ref="A3:A6"/>
    <mergeCell ref="I3:J3"/>
    <mergeCell ref="K3:K6"/>
    <mergeCell ref="L3:L6"/>
    <mergeCell ref="M3:M6"/>
    <mergeCell ref="N3:N5"/>
    <mergeCell ref="O3:P3"/>
    <mergeCell ref="W3:W5"/>
    <mergeCell ref="X3:X5"/>
    <mergeCell ref="S4:V4"/>
    <mergeCell ref="B4:B6"/>
    <mergeCell ref="Y3:Y6"/>
    <mergeCell ref="R3:V3"/>
    <mergeCell ref="O1:Y1"/>
    <mergeCell ref="B3:H3"/>
    <mergeCell ref="H4:H6"/>
    <mergeCell ref="G4:G6"/>
    <mergeCell ref="Q3:Q5"/>
    <mergeCell ref="J4:J6"/>
    <mergeCell ref="O4:O5"/>
    <mergeCell ref="P4:P5"/>
    <mergeCell ref="R4:R5"/>
    <mergeCell ref="I4:I6"/>
    <mergeCell ref="F4:F6"/>
    <mergeCell ref="E4:E6"/>
    <mergeCell ref="D4:D6"/>
    <mergeCell ref="C4:C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5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S22"/>
  <sheetViews>
    <sheetView tabSelected="1" topLeftCell="A4" zoomScale="84" zoomScaleNormal="84" zoomScaleSheetLayoutView="66" workbookViewId="0">
      <selection activeCell="C10" sqref="C10"/>
    </sheetView>
  </sheetViews>
  <sheetFormatPr defaultRowHeight="17.25" x14ac:dyDescent="0.3"/>
  <cols>
    <col min="1" max="1" width="7.28515625" style="29" customWidth="1"/>
    <col min="2" max="2" width="9.85546875" style="30" customWidth="1"/>
    <col min="3" max="3" width="17.28515625" style="29" customWidth="1"/>
    <col min="4" max="4" width="9.28515625" style="29" customWidth="1"/>
    <col min="5" max="5" width="21" style="29" customWidth="1"/>
    <col min="6" max="8" width="4" style="29" customWidth="1"/>
    <col min="9" max="9" width="17" style="29" customWidth="1"/>
    <col min="10" max="10" width="14" style="29" customWidth="1"/>
    <col min="11" max="11" width="6" style="29" customWidth="1"/>
    <col min="12" max="12" width="14.5703125" style="29" customWidth="1"/>
    <col min="13" max="13" width="6" style="29" customWidth="1"/>
    <col min="14" max="14" width="5.85546875" style="29" customWidth="1"/>
    <col min="15" max="15" width="6.5703125" style="29" customWidth="1"/>
    <col min="16" max="16" width="5.85546875" style="29" customWidth="1"/>
    <col min="17" max="17" width="5.5703125" style="29" customWidth="1"/>
    <col min="18" max="18" width="10.7109375" style="29" customWidth="1"/>
    <col min="19" max="19" width="16.140625" style="29" customWidth="1"/>
    <col min="20" max="20" width="6.85546875" style="29" customWidth="1"/>
    <col min="21" max="21" width="6.42578125" style="29" customWidth="1"/>
    <col min="22" max="22" width="5.85546875" style="29" bestFit="1" customWidth="1"/>
    <col min="23" max="23" width="6.140625" style="29" customWidth="1"/>
    <col min="24" max="24" width="13.5703125" style="29" customWidth="1"/>
    <col min="25" max="25" width="7.5703125" style="29" customWidth="1"/>
    <col min="26" max="26" width="6" style="29" customWidth="1"/>
    <col min="27" max="27" width="5.7109375" style="29" customWidth="1"/>
    <col min="28" max="28" width="6.28515625" style="29" customWidth="1"/>
    <col min="29" max="31" width="6.140625" style="29" customWidth="1"/>
    <col min="32" max="32" width="6.7109375" style="29" customWidth="1"/>
    <col min="33" max="33" width="5.85546875" style="29" customWidth="1"/>
    <col min="34" max="34" width="5.7109375" style="29" customWidth="1"/>
    <col min="35" max="35" width="6.140625" style="29" customWidth="1"/>
    <col min="36" max="36" width="5.85546875" style="29" customWidth="1"/>
    <col min="37" max="37" width="6" style="29" customWidth="1"/>
    <col min="38" max="38" width="6.140625" style="29" customWidth="1"/>
    <col min="39" max="39" width="6.42578125" style="29" customWidth="1"/>
    <col min="40" max="40" width="5.85546875" style="29" customWidth="1"/>
    <col min="41" max="42" width="5.5703125" style="29" customWidth="1"/>
    <col min="43" max="43" width="14.85546875" style="29" customWidth="1"/>
    <col min="44" max="44" width="9.5703125" style="29" customWidth="1"/>
    <col min="45" max="16384" width="9.140625" style="29"/>
  </cols>
  <sheetData>
    <row r="1" spans="1:45" ht="69" customHeight="1" x14ac:dyDescent="0.3">
      <c r="AJ1" s="102" t="s">
        <v>92</v>
      </c>
      <c r="AK1" s="102"/>
      <c r="AL1" s="102"/>
      <c r="AM1" s="102"/>
      <c r="AN1" s="102"/>
      <c r="AO1" s="102"/>
      <c r="AP1" s="102"/>
      <c r="AQ1" s="102"/>
      <c r="AR1" s="102"/>
    </row>
    <row r="2" spans="1:45" ht="83.25" customHeight="1" x14ac:dyDescent="0.3">
      <c r="A2" s="113" t="s">
        <v>61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</row>
    <row r="3" spans="1:45" ht="54.75" customHeight="1" x14ac:dyDescent="0.3">
      <c r="A3" s="107" t="s">
        <v>29</v>
      </c>
      <c r="B3" s="110" t="s">
        <v>64</v>
      </c>
      <c r="C3" s="110"/>
      <c r="D3" s="110"/>
      <c r="E3" s="110"/>
      <c r="F3" s="110"/>
      <c r="G3" s="110"/>
      <c r="H3" s="110"/>
      <c r="I3" s="107" t="s">
        <v>28</v>
      </c>
      <c r="J3" s="111" t="s">
        <v>46</v>
      </c>
      <c r="K3" s="111"/>
      <c r="L3" s="111"/>
      <c r="M3" s="111"/>
      <c r="N3" s="111"/>
      <c r="O3" s="111"/>
      <c r="P3" s="103" t="s">
        <v>52</v>
      </c>
      <c r="Q3" s="103"/>
      <c r="R3" s="103" t="s">
        <v>53</v>
      </c>
      <c r="S3" s="103"/>
      <c r="T3" s="103" t="s">
        <v>54</v>
      </c>
      <c r="U3" s="103"/>
      <c r="V3" s="103" t="s">
        <v>55</v>
      </c>
      <c r="W3" s="103"/>
      <c r="X3" s="104" t="s">
        <v>66</v>
      </c>
      <c r="Y3" s="103" t="s">
        <v>56</v>
      </c>
      <c r="Z3" s="103"/>
      <c r="AA3" s="103" t="s">
        <v>57</v>
      </c>
      <c r="AB3" s="103"/>
      <c r="AC3" s="103" t="s">
        <v>67</v>
      </c>
      <c r="AD3" s="103"/>
      <c r="AE3" s="103" t="s">
        <v>68</v>
      </c>
      <c r="AF3" s="103"/>
      <c r="AG3" s="116" t="s">
        <v>58</v>
      </c>
      <c r="AH3" s="117"/>
      <c r="AI3" s="117"/>
      <c r="AJ3" s="117"/>
      <c r="AK3" s="117"/>
      <c r="AL3" s="117"/>
      <c r="AM3" s="117"/>
      <c r="AN3" s="117"/>
      <c r="AO3" s="117"/>
      <c r="AP3" s="118"/>
      <c r="AQ3" s="103" t="s">
        <v>69</v>
      </c>
      <c r="AR3" s="103" t="s">
        <v>70</v>
      </c>
    </row>
    <row r="4" spans="1:45" ht="144" customHeight="1" x14ac:dyDescent="0.3">
      <c r="A4" s="108"/>
      <c r="B4" s="114" t="s">
        <v>36</v>
      </c>
      <c r="C4" s="114" t="s">
        <v>63</v>
      </c>
      <c r="D4" s="114" t="s">
        <v>60</v>
      </c>
      <c r="E4" s="114" t="s">
        <v>37</v>
      </c>
      <c r="F4" s="114" t="s">
        <v>38</v>
      </c>
      <c r="G4" s="114" t="s">
        <v>39</v>
      </c>
      <c r="H4" s="114" t="s">
        <v>40</v>
      </c>
      <c r="I4" s="108"/>
      <c r="J4" s="73" t="s">
        <v>47</v>
      </c>
      <c r="K4" s="73" t="s">
        <v>48</v>
      </c>
      <c r="L4" s="73" t="s">
        <v>49</v>
      </c>
      <c r="M4" s="73" t="s">
        <v>50</v>
      </c>
      <c r="N4" s="73" t="s">
        <v>51</v>
      </c>
      <c r="O4" s="73" t="s">
        <v>59</v>
      </c>
      <c r="P4" s="103"/>
      <c r="Q4" s="103"/>
      <c r="R4" s="103"/>
      <c r="S4" s="103"/>
      <c r="T4" s="103"/>
      <c r="U4" s="103"/>
      <c r="V4" s="103"/>
      <c r="W4" s="103"/>
      <c r="X4" s="105"/>
      <c r="Y4" s="103"/>
      <c r="Z4" s="103"/>
      <c r="AA4" s="103"/>
      <c r="AB4" s="103"/>
      <c r="AC4" s="103"/>
      <c r="AD4" s="103"/>
      <c r="AE4" s="103"/>
      <c r="AF4" s="103"/>
      <c r="AG4" s="103" t="s">
        <v>41</v>
      </c>
      <c r="AH4" s="103"/>
      <c r="AI4" s="103" t="s">
        <v>42</v>
      </c>
      <c r="AJ4" s="103"/>
      <c r="AK4" s="103" t="s">
        <v>43</v>
      </c>
      <c r="AL4" s="103"/>
      <c r="AM4" s="103" t="s">
        <v>44</v>
      </c>
      <c r="AN4" s="103"/>
      <c r="AO4" s="103" t="s">
        <v>45</v>
      </c>
      <c r="AP4" s="103"/>
      <c r="AQ4" s="103"/>
      <c r="AR4" s="103"/>
    </row>
    <row r="5" spans="1:45" ht="19.5" customHeight="1" x14ac:dyDescent="0.3">
      <c r="A5" s="109"/>
      <c r="B5" s="115"/>
      <c r="C5" s="115"/>
      <c r="D5" s="115"/>
      <c r="E5" s="115"/>
      <c r="F5" s="115"/>
      <c r="G5" s="115"/>
      <c r="H5" s="115"/>
      <c r="I5" s="75" t="s">
        <v>2</v>
      </c>
      <c r="J5" s="75" t="s">
        <v>2</v>
      </c>
      <c r="K5" s="75" t="s">
        <v>2</v>
      </c>
      <c r="L5" s="75" t="s">
        <v>2</v>
      </c>
      <c r="M5" s="75" t="s">
        <v>2</v>
      </c>
      <c r="N5" s="75" t="s">
        <v>2</v>
      </c>
      <c r="O5" s="75" t="s">
        <v>2</v>
      </c>
      <c r="P5" s="75" t="s">
        <v>27</v>
      </c>
      <c r="Q5" s="75" t="s">
        <v>2</v>
      </c>
      <c r="R5" s="75" t="s">
        <v>26</v>
      </c>
      <c r="S5" s="75" t="s">
        <v>2</v>
      </c>
      <c r="T5" s="75" t="s">
        <v>26</v>
      </c>
      <c r="U5" s="75" t="s">
        <v>2</v>
      </c>
      <c r="V5" s="75" t="s">
        <v>26</v>
      </c>
      <c r="W5" s="75" t="s">
        <v>2</v>
      </c>
      <c r="X5" s="75" t="s">
        <v>2</v>
      </c>
      <c r="Y5" s="75" t="s">
        <v>25</v>
      </c>
      <c r="Z5" s="75" t="s">
        <v>2</v>
      </c>
      <c r="AA5" s="75" t="s">
        <v>26</v>
      </c>
      <c r="AB5" s="75" t="s">
        <v>2</v>
      </c>
      <c r="AC5" s="75" t="s">
        <v>26</v>
      </c>
      <c r="AD5" s="75" t="s">
        <v>2</v>
      </c>
      <c r="AE5" s="75" t="s">
        <v>27</v>
      </c>
      <c r="AF5" s="75" t="s">
        <v>2</v>
      </c>
      <c r="AG5" s="75" t="s">
        <v>27</v>
      </c>
      <c r="AH5" s="75" t="s">
        <v>2</v>
      </c>
      <c r="AI5" s="75" t="s">
        <v>27</v>
      </c>
      <c r="AJ5" s="75" t="s">
        <v>2</v>
      </c>
      <c r="AK5" s="75" t="s">
        <v>27</v>
      </c>
      <c r="AL5" s="75" t="s">
        <v>2</v>
      </c>
      <c r="AM5" s="75" t="s">
        <v>27</v>
      </c>
      <c r="AN5" s="75" t="s">
        <v>2</v>
      </c>
      <c r="AO5" s="75" t="s">
        <v>27</v>
      </c>
      <c r="AP5" s="75" t="s">
        <v>2</v>
      </c>
      <c r="AQ5" s="75" t="s">
        <v>2</v>
      </c>
      <c r="AR5" s="75" t="s">
        <v>2</v>
      </c>
    </row>
    <row r="6" spans="1:45" x14ac:dyDescent="0.3">
      <c r="A6" s="32">
        <v>1</v>
      </c>
      <c r="B6" s="32">
        <v>2</v>
      </c>
      <c r="C6" s="32">
        <v>3</v>
      </c>
      <c r="D6" s="32">
        <v>4</v>
      </c>
      <c r="E6" s="32">
        <v>5</v>
      </c>
      <c r="F6" s="32">
        <v>6</v>
      </c>
      <c r="G6" s="32">
        <v>7</v>
      </c>
      <c r="H6" s="32">
        <v>8</v>
      </c>
      <c r="I6" s="32">
        <v>9</v>
      </c>
      <c r="J6" s="32">
        <v>10</v>
      </c>
      <c r="K6" s="32">
        <v>11</v>
      </c>
      <c r="L6" s="32">
        <v>12</v>
      </c>
      <c r="M6" s="32">
        <v>13</v>
      </c>
      <c r="N6" s="32">
        <v>14</v>
      </c>
      <c r="O6" s="32">
        <v>15</v>
      </c>
      <c r="P6" s="32">
        <v>16</v>
      </c>
      <c r="Q6" s="32">
        <v>17</v>
      </c>
      <c r="R6" s="32">
        <v>18</v>
      </c>
      <c r="S6" s="32">
        <v>19</v>
      </c>
      <c r="T6" s="32">
        <v>20</v>
      </c>
      <c r="U6" s="32">
        <v>21</v>
      </c>
      <c r="V6" s="32">
        <v>22</v>
      </c>
      <c r="W6" s="32">
        <v>23</v>
      </c>
      <c r="X6" s="32">
        <v>24</v>
      </c>
      <c r="Y6" s="32">
        <v>25</v>
      </c>
      <c r="Z6" s="32">
        <v>26</v>
      </c>
      <c r="AA6" s="32">
        <v>27</v>
      </c>
      <c r="AB6" s="32">
        <v>28</v>
      </c>
      <c r="AC6" s="32">
        <v>29</v>
      </c>
      <c r="AD6" s="32">
        <v>30</v>
      </c>
      <c r="AE6" s="32">
        <v>31</v>
      </c>
      <c r="AF6" s="32">
        <v>32</v>
      </c>
      <c r="AG6" s="32">
        <v>33</v>
      </c>
      <c r="AH6" s="32">
        <v>34</v>
      </c>
      <c r="AI6" s="32">
        <v>35</v>
      </c>
      <c r="AJ6" s="32">
        <v>36</v>
      </c>
      <c r="AK6" s="32">
        <v>37</v>
      </c>
      <c r="AL6" s="32">
        <v>38</v>
      </c>
      <c r="AM6" s="32">
        <v>39</v>
      </c>
      <c r="AN6" s="32">
        <v>40</v>
      </c>
      <c r="AO6" s="32">
        <v>41</v>
      </c>
      <c r="AP6" s="32">
        <v>42</v>
      </c>
      <c r="AQ6" s="32">
        <v>43</v>
      </c>
      <c r="AR6" s="32">
        <v>44</v>
      </c>
    </row>
    <row r="7" spans="1:45" x14ac:dyDescent="0.3">
      <c r="A7" s="33">
        <f>'перечень МКД'!A8</f>
        <v>2020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5"/>
    </row>
    <row r="8" spans="1:45" x14ac:dyDescent="0.3">
      <c r="A8" s="9">
        <v>1</v>
      </c>
      <c r="B8" s="36" t="str">
        <f>'перечень МКД'!B9</f>
        <v>поселок</v>
      </c>
      <c r="C8" s="36" t="str">
        <f>'перечень МКД'!C9</f>
        <v>Думиничи</v>
      </c>
      <c r="D8" s="36" t="str">
        <f>'перечень МКД'!D9</f>
        <v>улица</v>
      </c>
      <c r="E8" s="36" t="str">
        <f>'перечень МКД'!E9</f>
        <v>Пионерская</v>
      </c>
      <c r="F8" s="37">
        <f>'перечень МКД'!F9</f>
        <v>13</v>
      </c>
      <c r="G8" s="38"/>
      <c r="H8" s="38"/>
      <c r="I8" s="3">
        <f t="shared" ref="I8:I12" si="0">J8+K8+L8+M8+N8+O8+Q8+S8+U8+W8+X8+Z8+AB8+AD8+AF8+AH8+AJ8+AL8+AN8+AP8+AQ8+AR8</f>
        <v>257293.26</v>
      </c>
      <c r="J8" s="39"/>
      <c r="K8" s="39"/>
      <c r="L8" s="39"/>
      <c r="M8" s="39"/>
      <c r="N8" s="39"/>
      <c r="O8" s="39"/>
      <c r="P8" s="40"/>
      <c r="Q8" s="39"/>
      <c r="R8" s="41"/>
      <c r="S8" s="3"/>
      <c r="T8" s="39"/>
      <c r="U8" s="39"/>
      <c r="V8" s="41"/>
      <c r="W8" s="41"/>
      <c r="X8" s="41">
        <f>126*2042.01</f>
        <v>257293.26</v>
      </c>
      <c r="Y8" s="42"/>
      <c r="Z8" s="42"/>
      <c r="AA8" s="42"/>
      <c r="AB8" s="42"/>
      <c r="AC8" s="41"/>
      <c r="AD8" s="41"/>
      <c r="AE8" s="42"/>
      <c r="AF8" s="42"/>
      <c r="AG8" s="42"/>
      <c r="AH8" s="42"/>
      <c r="AI8" s="42"/>
      <c r="AJ8" s="42"/>
      <c r="AK8" s="41"/>
      <c r="AL8" s="41"/>
      <c r="AM8" s="42"/>
      <c r="AN8" s="42"/>
      <c r="AO8" s="42"/>
      <c r="AP8" s="42"/>
      <c r="AQ8" s="3"/>
      <c r="AR8" s="42"/>
    </row>
    <row r="9" spans="1:45" x14ac:dyDescent="0.3">
      <c r="A9" s="9">
        <v>2</v>
      </c>
      <c r="B9" s="36" t="str">
        <f>'перечень МКД'!B10</f>
        <v>поселок</v>
      </c>
      <c r="C9" s="36" t="str">
        <f>'перечень МКД'!C10</f>
        <v>Думиничи</v>
      </c>
      <c r="D9" s="36" t="str">
        <f>'перечень МКД'!D10</f>
        <v>улица</v>
      </c>
      <c r="E9" s="36" t="str">
        <f>'перечень МКД'!E10</f>
        <v>Ленина</v>
      </c>
      <c r="F9" s="37">
        <f>'перечень МКД'!F10</f>
        <v>14</v>
      </c>
      <c r="G9" s="38"/>
      <c r="H9" s="38"/>
      <c r="I9" s="3">
        <f t="shared" si="0"/>
        <v>164994.408</v>
      </c>
      <c r="J9" s="39"/>
      <c r="K9" s="39"/>
      <c r="L9" s="39"/>
      <c r="M9" s="39"/>
      <c r="N9" s="39"/>
      <c r="O9" s="39"/>
      <c r="P9" s="40"/>
      <c r="Q9" s="39"/>
      <c r="R9" s="41"/>
      <c r="S9" s="41"/>
      <c r="T9" s="39"/>
      <c r="U9" s="39"/>
      <c r="V9" s="41"/>
      <c r="W9" s="41"/>
      <c r="X9" s="3">
        <f>80.8*2042.01</f>
        <v>164994.408</v>
      </c>
      <c r="Y9" s="42"/>
      <c r="Z9" s="42"/>
      <c r="AA9" s="42"/>
      <c r="AB9" s="42"/>
      <c r="AC9" s="41"/>
      <c r="AD9" s="41"/>
      <c r="AE9" s="42"/>
      <c r="AF9" s="42"/>
      <c r="AG9" s="42"/>
      <c r="AH9" s="42"/>
      <c r="AI9" s="42"/>
      <c r="AJ9" s="42"/>
      <c r="AK9" s="41"/>
      <c r="AL9" s="41"/>
      <c r="AM9" s="42"/>
      <c r="AN9" s="42"/>
      <c r="AO9" s="42"/>
      <c r="AP9" s="42"/>
      <c r="AQ9" s="42"/>
      <c r="AR9" s="42"/>
    </row>
    <row r="10" spans="1:45" x14ac:dyDescent="0.3">
      <c r="A10" s="9">
        <v>3</v>
      </c>
      <c r="B10" s="36" t="str">
        <f>'перечень МКД'!B11</f>
        <v>село</v>
      </c>
      <c r="C10" s="36" t="str">
        <f>'перечень МКД'!C11</f>
        <v>Новослободск</v>
      </c>
      <c r="D10" s="36"/>
      <c r="E10" s="36"/>
      <c r="F10" s="37">
        <f>'перечень МКД'!F11</f>
        <v>12</v>
      </c>
      <c r="G10" s="38"/>
      <c r="H10" s="38"/>
      <c r="I10" s="3">
        <f t="shared" si="0"/>
        <v>1343353</v>
      </c>
      <c r="J10" s="39"/>
      <c r="K10" s="39"/>
      <c r="L10" s="39"/>
      <c r="M10" s="39"/>
      <c r="N10" s="39"/>
      <c r="O10" s="39"/>
      <c r="P10" s="40"/>
      <c r="Q10" s="39"/>
      <c r="R10" s="41">
        <v>292.8</v>
      </c>
      <c r="S10" s="41">
        <f>R10*4000</f>
        <v>1171200</v>
      </c>
      <c r="T10" s="39"/>
      <c r="U10" s="39"/>
      <c r="V10" s="41"/>
      <c r="W10" s="41"/>
      <c r="X10" s="3"/>
      <c r="Y10" s="42"/>
      <c r="Z10" s="42"/>
      <c r="AA10" s="42"/>
      <c r="AB10" s="42"/>
      <c r="AC10" s="41"/>
      <c r="AD10" s="41"/>
      <c r="AE10" s="42"/>
      <c r="AF10" s="42"/>
      <c r="AG10" s="42"/>
      <c r="AH10" s="42"/>
      <c r="AI10" s="42"/>
      <c r="AJ10" s="42"/>
      <c r="AK10" s="41"/>
      <c r="AL10" s="41"/>
      <c r="AM10" s="42"/>
      <c r="AN10" s="42"/>
      <c r="AO10" s="42"/>
      <c r="AP10" s="42"/>
      <c r="AQ10" s="42">
        <v>172153</v>
      </c>
      <c r="AR10" s="42"/>
    </row>
    <row r="11" spans="1:45" x14ac:dyDescent="0.3">
      <c r="A11" s="9">
        <v>4</v>
      </c>
      <c r="B11" s="36" t="str">
        <f>'перечень МКД'!B12</f>
        <v>поселок</v>
      </c>
      <c r="C11" s="36" t="str">
        <f>'перечень МКД'!C12</f>
        <v>Думиничи</v>
      </c>
      <c r="D11" s="36" t="str">
        <f>'перечень МКД'!D12</f>
        <v>улица</v>
      </c>
      <c r="E11" s="36" t="str">
        <f>'перечень МКД'!E12</f>
        <v>Ленина</v>
      </c>
      <c r="F11" s="37">
        <f>'перечень МКД'!F12</f>
        <v>24</v>
      </c>
      <c r="G11" s="38"/>
      <c r="H11" s="38"/>
      <c r="I11" s="3">
        <f t="shared" si="0"/>
        <v>5721894.46</v>
      </c>
      <c r="J11" s="39"/>
      <c r="K11" s="39"/>
      <c r="L11" s="39"/>
      <c r="M11" s="39"/>
      <c r="N11" s="39"/>
      <c r="O11" s="39"/>
      <c r="P11" s="40"/>
      <c r="Q11" s="39"/>
      <c r="R11" s="76">
        <v>918</v>
      </c>
      <c r="S11" s="41">
        <f>R11*6045.47</f>
        <v>5549741.46</v>
      </c>
      <c r="T11" s="39"/>
      <c r="U11" s="39"/>
      <c r="V11" s="41"/>
      <c r="W11" s="41"/>
      <c r="X11" s="3"/>
      <c r="Y11" s="42"/>
      <c r="Z11" s="42"/>
      <c r="AA11" s="42"/>
      <c r="AB11" s="42"/>
      <c r="AC11" s="41"/>
      <c r="AD11" s="41"/>
      <c r="AE11" s="42"/>
      <c r="AF11" s="42"/>
      <c r="AG11" s="42"/>
      <c r="AH11" s="42"/>
      <c r="AI11" s="42"/>
      <c r="AJ11" s="42"/>
      <c r="AK11" s="41"/>
      <c r="AL11" s="41"/>
      <c r="AM11" s="42"/>
      <c r="AN11" s="42"/>
      <c r="AO11" s="42"/>
      <c r="AP11" s="42"/>
      <c r="AQ11" s="42">
        <v>172153</v>
      </c>
      <c r="AR11" s="42"/>
    </row>
    <row r="12" spans="1:45" ht="30" customHeight="1" x14ac:dyDescent="0.3">
      <c r="A12" s="9">
        <v>5</v>
      </c>
      <c r="B12" s="36" t="str">
        <f>'перечень МКД'!B13</f>
        <v>село</v>
      </c>
      <c r="C12" s="36" t="str">
        <f>'перечень МКД'!C13</f>
        <v>Брынь</v>
      </c>
      <c r="D12" s="36" t="s">
        <v>76</v>
      </c>
      <c r="E12" s="36" t="str">
        <f>'перечень МКД'!E13</f>
        <v>им.Т.П.Полянской</v>
      </c>
      <c r="F12" s="37">
        <f>'перечень МКД'!F13</f>
        <v>66</v>
      </c>
      <c r="G12" s="38"/>
      <c r="H12" s="38"/>
      <c r="I12" s="3">
        <f t="shared" si="0"/>
        <v>651059.97899999993</v>
      </c>
      <c r="J12" s="39"/>
      <c r="K12" s="39"/>
      <c r="L12" s="39">
        <f>1216.3*417.33</f>
        <v>507598.47899999993</v>
      </c>
      <c r="M12" s="39"/>
      <c r="N12" s="39"/>
      <c r="O12" s="39"/>
      <c r="P12" s="40"/>
      <c r="Q12" s="39"/>
      <c r="R12" s="41"/>
      <c r="S12" s="41"/>
      <c r="T12" s="39"/>
      <c r="U12" s="39"/>
      <c r="V12" s="41"/>
      <c r="W12" s="41"/>
      <c r="X12" s="3"/>
      <c r="Y12" s="42"/>
      <c r="Z12" s="42"/>
      <c r="AA12" s="42"/>
      <c r="AB12" s="42"/>
      <c r="AC12" s="41"/>
      <c r="AD12" s="41"/>
      <c r="AE12" s="42"/>
      <c r="AF12" s="42"/>
      <c r="AG12" s="42"/>
      <c r="AH12" s="42"/>
      <c r="AI12" s="42"/>
      <c r="AJ12" s="42"/>
      <c r="AK12" s="41"/>
      <c r="AL12" s="41"/>
      <c r="AM12" s="42"/>
      <c r="AN12" s="42"/>
      <c r="AO12" s="42"/>
      <c r="AP12" s="42"/>
      <c r="AQ12" s="42">
        <v>143461.5</v>
      </c>
      <c r="AR12" s="42"/>
    </row>
    <row r="13" spans="1:45" ht="26.25" customHeight="1" x14ac:dyDescent="0.3">
      <c r="A13" s="9">
        <v>6</v>
      </c>
      <c r="B13" s="36" t="str">
        <f>'перечень МКД'!B14</f>
        <v>поселок</v>
      </c>
      <c r="C13" s="36" t="str">
        <f>'перечень МКД'!C14</f>
        <v>Думиничи</v>
      </c>
      <c r="D13" s="36" t="s">
        <v>76</v>
      </c>
      <c r="E13" s="36" t="str">
        <f>'перечень МКД'!E14</f>
        <v>Первомайская</v>
      </c>
      <c r="F13" s="37">
        <f>'перечень МКД'!F14</f>
        <v>3</v>
      </c>
      <c r="G13" s="38"/>
      <c r="H13" s="38"/>
      <c r="I13" s="3">
        <f>J13+K13+L13+M13+N13+O13+Q13+S13+U13+W13+X13+Z13+AB13+AD13+AF13+AH13+AJ13+AL13+AN13+AP13+AQ13+AR13</f>
        <v>1913248.36</v>
      </c>
      <c r="J13" s="39"/>
      <c r="K13" s="39"/>
      <c r="L13" s="39"/>
      <c r="M13" s="39"/>
      <c r="N13" s="39"/>
      <c r="O13" s="39"/>
      <c r="P13" s="40"/>
      <c r="Q13" s="39"/>
      <c r="R13" s="41">
        <v>288</v>
      </c>
      <c r="S13" s="41">
        <f>R13*6045.47</f>
        <v>1741095.36</v>
      </c>
      <c r="T13" s="39"/>
      <c r="U13" s="39"/>
      <c r="V13" s="41"/>
      <c r="W13" s="41"/>
      <c r="X13" s="3"/>
      <c r="Y13" s="42"/>
      <c r="Z13" s="42"/>
      <c r="AA13" s="42"/>
      <c r="AB13" s="42"/>
      <c r="AC13" s="41"/>
      <c r="AD13" s="41"/>
      <c r="AE13" s="42"/>
      <c r="AF13" s="42"/>
      <c r="AG13" s="42"/>
      <c r="AH13" s="42"/>
      <c r="AI13" s="42"/>
      <c r="AJ13" s="42"/>
      <c r="AK13" s="41"/>
      <c r="AL13" s="41"/>
      <c r="AM13" s="42"/>
      <c r="AN13" s="42"/>
      <c r="AO13" s="42"/>
      <c r="AP13" s="42"/>
      <c r="AQ13" s="42">
        <v>172153</v>
      </c>
      <c r="AR13" s="42"/>
    </row>
    <row r="14" spans="1:45" x14ac:dyDescent="0.3">
      <c r="A14" s="106" t="s">
        <v>82</v>
      </c>
      <c r="B14" s="106"/>
      <c r="C14" s="106"/>
      <c r="D14" s="106"/>
      <c r="E14" s="106"/>
      <c r="F14" s="106"/>
      <c r="G14" s="106"/>
      <c r="H14" s="106"/>
      <c r="I14" s="43">
        <f t="shared" ref="I14:AR14" si="1">SUM(I8:I13)</f>
        <v>10051843.467</v>
      </c>
      <c r="J14" s="43">
        <f t="shared" si="1"/>
        <v>0</v>
      </c>
      <c r="K14" s="43">
        <f t="shared" si="1"/>
        <v>0</v>
      </c>
      <c r="L14" s="43">
        <f t="shared" si="1"/>
        <v>507598.47899999993</v>
      </c>
      <c r="M14" s="43">
        <f t="shared" si="1"/>
        <v>0</v>
      </c>
      <c r="N14" s="43">
        <f t="shared" si="1"/>
        <v>0</v>
      </c>
      <c r="O14" s="43">
        <f t="shared" si="1"/>
        <v>0</v>
      </c>
      <c r="P14" s="43">
        <f t="shared" si="1"/>
        <v>0</v>
      </c>
      <c r="Q14" s="43">
        <f t="shared" si="1"/>
        <v>0</v>
      </c>
      <c r="R14" s="43">
        <f t="shared" si="1"/>
        <v>1498.8</v>
      </c>
      <c r="S14" s="43">
        <f t="shared" si="1"/>
        <v>8462036.8200000003</v>
      </c>
      <c r="T14" s="43">
        <f t="shared" si="1"/>
        <v>0</v>
      </c>
      <c r="U14" s="43">
        <f t="shared" si="1"/>
        <v>0</v>
      </c>
      <c r="V14" s="43">
        <f t="shared" si="1"/>
        <v>0</v>
      </c>
      <c r="W14" s="43">
        <f t="shared" si="1"/>
        <v>0</v>
      </c>
      <c r="X14" s="43">
        <f t="shared" si="1"/>
        <v>422287.66800000001</v>
      </c>
      <c r="Y14" s="43">
        <f t="shared" si="1"/>
        <v>0</v>
      </c>
      <c r="Z14" s="43">
        <f t="shared" si="1"/>
        <v>0</v>
      </c>
      <c r="AA14" s="43">
        <f t="shared" si="1"/>
        <v>0</v>
      </c>
      <c r="AB14" s="43">
        <f t="shared" si="1"/>
        <v>0</v>
      </c>
      <c r="AC14" s="43">
        <f t="shared" si="1"/>
        <v>0</v>
      </c>
      <c r="AD14" s="43">
        <f t="shared" si="1"/>
        <v>0</v>
      </c>
      <c r="AE14" s="43">
        <f t="shared" si="1"/>
        <v>0</v>
      </c>
      <c r="AF14" s="43">
        <f t="shared" si="1"/>
        <v>0</v>
      </c>
      <c r="AG14" s="43">
        <f t="shared" si="1"/>
        <v>0</v>
      </c>
      <c r="AH14" s="43">
        <f t="shared" si="1"/>
        <v>0</v>
      </c>
      <c r="AI14" s="43">
        <f t="shared" si="1"/>
        <v>0</v>
      </c>
      <c r="AJ14" s="43">
        <f t="shared" si="1"/>
        <v>0</v>
      </c>
      <c r="AK14" s="43">
        <f t="shared" si="1"/>
        <v>0</v>
      </c>
      <c r="AL14" s="43">
        <f t="shared" si="1"/>
        <v>0</v>
      </c>
      <c r="AM14" s="43">
        <f t="shared" si="1"/>
        <v>0</v>
      </c>
      <c r="AN14" s="43">
        <f t="shared" si="1"/>
        <v>0</v>
      </c>
      <c r="AO14" s="43">
        <f t="shared" si="1"/>
        <v>0</v>
      </c>
      <c r="AP14" s="43">
        <f t="shared" si="1"/>
        <v>0</v>
      </c>
      <c r="AQ14" s="43">
        <f t="shared" si="1"/>
        <v>659920.5</v>
      </c>
      <c r="AR14" s="43">
        <f t="shared" si="1"/>
        <v>0</v>
      </c>
    </row>
    <row r="15" spans="1:45" x14ac:dyDescent="0.3">
      <c r="A15" s="33">
        <v>2021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5"/>
    </row>
    <row r="16" spans="1:45" x14ac:dyDescent="0.3">
      <c r="A16" s="9">
        <v>1</v>
      </c>
      <c r="B16" s="36"/>
      <c r="C16" s="36"/>
      <c r="D16" s="36"/>
      <c r="E16" s="36"/>
      <c r="F16" s="37"/>
      <c r="G16" s="38"/>
      <c r="H16" s="38"/>
      <c r="I16" s="41">
        <f>J16+K16+L16+M16+N16+O16+Q16+S16+U16+W16+X16+Z16+AB16+AD16+AF16+AH16+AJ16+AL16+AN16+AP16+AQ16+AR16</f>
        <v>0</v>
      </c>
      <c r="J16" s="39"/>
      <c r="K16" s="39"/>
      <c r="L16" s="39"/>
      <c r="M16" s="39"/>
      <c r="N16" s="39"/>
      <c r="O16" s="39"/>
      <c r="P16" s="40"/>
      <c r="Q16" s="39"/>
      <c r="R16" s="41"/>
      <c r="S16" s="41"/>
      <c r="T16" s="39"/>
      <c r="U16" s="39"/>
      <c r="V16" s="41"/>
      <c r="W16" s="41"/>
      <c r="X16" s="41"/>
      <c r="Y16" s="42"/>
      <c r="Z16" s="42"/>
      <c r="AA16" s="42"/>
      <c r="AB16" s="42"/>
      <c r="AC16" s="41"/>
      <c r="AD16" s="41"/>
      <c r="AE16" s="42"/>
      <c r="AF16" s="42"/>
      <c r="AG16" s="42"/>
      <c r="AH16" s="42"/>
      <c r="AI16" s="42"/>
      <c r="AJ16" s="42"/>
      <c r="AK16" s="41"/>
      <c r="AL16" s="41"/>
      <c r="AM16" s="42"/>
      <c r="AN16" s="42"/>
      <c r="AO16" s="42"/>
      <c r="AP16" s="42"/>
      <c r="AQ16" s="42"/>
      <c r="AR16" s="42"/>
      <c r="AS16" s="60"/>
    </row>
    <row r="17" spans="1:44" x14ac:dyDescent="0.3">
      <c r="A17" s="106" t="s">
        <v>83</v>
      </c>
      <c r="B17" s="106"/>
      <c r="C17" s="106"/>
      <c r="D17" s="106"/>
      <c r="E17" s="106"/>
      <c r="F17" s="106"/>
      <c r="G17" s="106"/>
      <c r="H17" s="106"/>
      <c r="I17" s="43">
        <f>SUM(I16:I16)</f>
        <v>0</v>
      </c>
      <c r="J17" s="43">
        <f t="shared" ref="J17:AR17" si="2">SUM(J16:J16)</f>
        <v>0</v>
      </c>
      <c r="K17" s="43">
        <f t="shared" si="2"/>
        <v>0</v>
      </c>
      <c r="L17" s="43">
        <f t="shared" si="2"/>
        <v>0</v>
      </c>
      <c r="M17" s="43">
        <f t="shared" si="2"/>
        <v>0</v>
      </c>
      <c r="N17" s="43">
        <f t="shared" si="2"/>
        <v>0</v>
      </c>
      <c r="O17" s="43">
        <f t="shared" si="2"/>
        <v>0</v>
      </c>
      <c r="P17" s="43">
        <f t="shared" si="2"/>
        <v>0</v>
      </c>
      <c r="Q17" s="43">
        <f t="shared" si="2"/>
        <v>0</v>
      </c>
      <c r="R17" s="43">
        <f t="shared" si="2"/>
        <v>0</v>
      </c>
      <c r="S17" s="43">
        <f t="shared" si="2"/>
        <v>0</v>
      </c>
      <c r="T17" s="43">
        <f t="shared" si="2"/>
        <v>0</v>
      </c>
      <c r="U17" s="43">
        <f t="shared" si="2"/>
        <v>0</v>
      </c>
      <c r="V17" s="43">
        <f t="shared" si="2"/>
        <v>0</v>
      </c>
      <c r="W17" s="43">
        <f t="shared" si="2"/>
        <v>0</v>
      </c>
      <c r="X17" s="43">
        <f t="shared" si="2"/>
        <v>0</v>
      </c>
      <c r="Y17" s="43">
        <f t="shared" si="2"/>
        <v>0</v>
      </c>
      <c r="Z17" s="43">
        <f t="shared" si="2"/>
        <v>0</v>
      </c>
      <c r="AA17" s="43">
        <f t="shared" si="2"/>
        <v>0</v>
      </c>
      <c r="AB17" s="43">
        <f t="shared" si="2"/>
        <v>0</v>
      </c>
      <c r="AC17" s="43">
        <f t="shared" si="2"/>
        <v>0</v>
      </c>
      <c r="AD17" s="43">
        <f t="shared" si="2"/>
        <v>0</v>
      </c>
      <c r="AE17" s="43">
        <f t="shared" si="2"/>
        <v>0</v>
      </c>
      <c r="AF17" s="43">
        <f t="shared" si="2"/>
        <v>0</v>
      </c>
      <c r="AG17" s="43">
        <f t="shared" si="2"/>
        <v>0</v>
      </c>
      <c r="AH17" s="43">
        <f t="shared" si="2"/>
        <v>0</v>
      </c>
      <c r="AI17" s="43">
        <f t="shared" si="2"/>
        <v>0</v>
      </c>
      <c r="AJ17" s="43">
        <f t="shared" si="2"/>
        <v>0</v>
      </c>
      <c r="AK17" s="43">
        <f t="shared" si="2"/>
        <v>0</v>
      </c>
      <c r="AL17" s="43">
        <f t="shared" si="2"/>
        <v>0</v>
      </c>
      <c r="AM17" s="43">
        <f t="shared" si="2"/>
        <v>0</v>
      </c>
      <c r="AN17" s="43">
        <f t="shared" si="2"/>
        <v>0</v>
      </c>
      <c r="AO17" s="43">
        <f t="shared" si="2"/>
        <v>0</v>
      </c>
      <c r="AP17" s="43">
        <f t="shared" si="2"/>
        <v>0</v>
      </c>
      <c r="AQ17" s="43">
        <f t="shared" si="2"/>
        <v>0</v>
      </c>
      <c r="AR17" s="43">
        <f t="shared" si="2"/>
        <v>0</v>
      </c>
    </row>
    <row r="18" spans="1:44" x14ac:dyDescent="0.3">
      <c r="A18" s="61">
        <v>2022</v>
      </c>
      <c r="B18" s="44"/>
      <c r="C18" s="44"/>
      <c r="D18" s="44"/>
      <c r="E18" s="44"/>
      <c r="F18" s="44"/>
      <c r="G18" s="44"/>
      <c r="H18" s="44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62"/>
    </row>
    <row r="19" spans="1:44" x14ac:dyDescent="0.3">
      <c r="A19" s="46">
        <v>1</v>
      </c>
      <c r="B19" s="74"/>
      <c r="C19" s="74"/>
      <c r="D19" s="74"/>
      <c r="E19" s="74"/>
      <c r="F19" s="74"/>
      <c r="G19" s="74"/>
      <c r="H19" s="74"/>
      <c r="I19" s="43">
        <f>J19+K19+L19+M19+N19+O19+Q19+S19+U19+W19+X19+Z19+AB19+AD19+AF19+AH19+AJ19+AL19+AN19+AP19+AQ19+AR19</f>
        <v>0</v>
      </c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</row>
    <row r="20" spans="1:44" x14ac:dyDescent="0.3">
      <c r="A20" s="74" t="s">
        <v>84</v>
      </c>
      <c r="B20" s="74"/>
      <c r="C20" s="74"/>
      <c r="D20" s="74"/>
      <c r="E20" s="74"/>
      <c r="F20" s="74"/>
      <c r="G20" s="74"/>
      <c r="H20" s="74"/>
      <c r="I20" s="43">
        <f>SUM(I19:I19)</f>
        <v>0</v>
      </c>
      <c r="J20" s="43">
        <f t="shared" ref="J20:AR20" si="3">SUM(J19:J19)</f>
        <v>0</v>
      </c>
      <c r="K20" s="43">
        <f t="shared" si="3"/>
        <v>0</v>
      </c>
      <c r="L20" s="43">
        <f t="shared" si="3"/>
        <v>0</v>
      </c>
      <c r="M20" s="43">
        <f t="shared" si="3"/>
        <v>0</v>
      </c>
      <c r="N20" s="43">
        <f t="shared" si="3"/>
        <v>0</v>
      </c>
      <c r="O20" s="43">
        <f t="shared" si="3"/>
        <v>0</v>
      </c>
      <c r="P20" s="43">
        <f t="shared" si="3"/>
        <v>0</v>
      </c>
      <c r="Q20" s="43">
        <f t="shared" si="3"/>
        <v>0</v>
      </c>
      <c r="R20" s="43">
        <f t="shared" si="3"/>
        <v>0</v>
      </c>
      <c r="S20" s="43">
        <f t="shared" si="3"/>
        <v>0</v>
      </c>
      <c r="T20" s="43">
        <f t="shared" si="3"/>
        <v>0</v>
      </c>
      <c r="U20" s="43">
        <f t="shared" si="3"/>
        <v>0</v>
      </c>
      <c r="V20" s="43">
        <f t="shared" si="3"/>
        <v>0</v>
      </c>
      <c r="W20" s="43">
        <f t="shared" si="3"/>
        <v>0</v>
      </c>
      <c r="X20" s="43">
        <f t="shared" si="3"/>
        <v>0</v>
      </c>
      <c r="Y20" s="43">
        <f t="shared" si="3"/>
        <v>0</v>
      </c>
      <c r="Z20" s="43">
        <f t="shared" si="3"/>
        <v>0</v>
      </c>
      <c r="AA20" s="43">
        <f t="shared" si="3"/>
        <v>0</v>
      </c>
      <c r="AB20" s="43">
        <f t="shared" si="3"/>
        <v>0</v>
      </c>
      <c r="AC20" s="43">
        <f t="shared" si="3"/>
        <v>0</v>
      </c>
      <c r="AD20" s="43">
        <f t="shared" si="3"/>
        <v>0</v>
      </c>
      <c r="AE20" s="43">
        <f t="shared" si="3"/>
        <v>0</v>
      </c>
      <c r="AF20" s="43">
        <f t="shared" si="3"/>
        <v>0</v>
      </c>
      <c r="AG20" s="43">
        <f t="shared" si="3"/>
        <v>0</v>
      </c>
      <c r="AH20" s="43">
        <f t="shared" si="3"/>
        <v>0</v>
      </c>
      <c r="AI20" s="43">
        <f t="shared" si="3"/>
        <v>0</v>
      </c>
      <c r="AJ20" s="43">
        <f t="shared" si="3"/>
        <v>0</v>
      </c>
      <c r="AK20" s="43">
        <f t="shared" si="3"/>
        <v>0</v>
      </c>
      <c r="AL20" s="43">
        <f t="shared" si="3"/>
        <v>0</v>
      </c>
      <c r="AM20" s="43">
        <f t="shared" si="3"/>
        <v>0</v>
      </c>
      <c r="AN20" s="43">
        <f t="shared" si="3"/>
        <v>0</v>
      </c>
      <c r="AO20" s="43">
        <f t="shared" si="3"/>
        <v>0</v>
      </c>
      <c r="AP20" s="43">
        <f t="shared" si="3"/>
        <v>0</v>
      </c>
      <c r="AQ20" s="43">
        <f t="shared" si="3"/>
        <v>0</v>
      </c>
      <c r="AR20" s="43">
        <f t="shared" si="3"/>
        <v>0</v>
      </c>
    </row>
    <row r="21" spans="1:44" x14ac:dyDescent="0.3">
      <c r="A21" s="112" t="s">
        <v>65</v>
      </c>
      <c r="B21" s="112"/>
      <c r="C21" s="112"/>
      <c r="D21" s="112"/>
      <c r="E21" s="112"/>
      <c r="F21" s="112"/>
      <c r="G21" s="112"/>
      <c r="H21" s="112"/>
      <c r="I21" s="112"/>
      <c r="J21" s="112"/>
    </row>
    <row r="22" spans="1:44" x14ac:dyDescent="0.3">
      <c r="I22" s="47"/>
    </row>
  </sheetData>
  <mergeCells count="33">
    <mergeCell ref="A21:J21"/>
    <mergeCell ref="A2:AR2"/>
    <mergeCell ref="AR3:AR4"/>
    <mergeCell ref="B4:B5"/>
    <mergeCell ref="C4:C5"/>
    <mergeCell ref="D4:D5"/>
    <mergeCell ref="E4:E5"/>
    <mergeCell ref="F4:F5"/>
    <mergeCell ref="G4:G5"/>
    <mergeCell ref="H4:H5"/>
    <mergeCell ref="AG4:AH4"/>
    <mergeCell ref="AI4:AJ4"/>
    <mergeCell ref="Y3:Z4"/>
    <mergeCell ref="AA3:AB4"/>
    <mergeCell ref="AG3:AP3"/>
    <mergeCell ref="P3:Q4"/>
    <mergeCell ref="A17:H17"/>
    <mergeCell ref="A3:A5"/>
    <mergeCell ref="B3:H3"/>
    <mergeCell ref="I3:I4"/>
    <mergeCell ref="J3:O3"/>
    <mergeCell ref="A14:H14"/>
    <mergeCell ref="AJ1:AR1"/>
    <mergeCell ref="R3:S4"/>
    <mergeCell ref="T3:U4"/>
    <mergeCell ref="V3:W4"/>
    <mergeCell ref="X3:X4"/>
    <mergeCell ref="AQ3:AQ4"/>
    <mergeCell ref="AK4:AL4"/>
    <mergeCell ref="AM4:AN4"/>
    <mergeCell ref="AO4:AP4"/>
    <mergeCell ref="AC3:AD4"/>
    <mergeCell ref="AE3:AF4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41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N13"/>
  <sheetViews>
    <sheetView topLeftCell="B7" zoomScale="115" zoomScaleNormal="115" zoomScaleSheetLayoutView="115" workbookViewId="0">
      <selection activeCell="A2" sqref="A2:N2"/>
    </sheetView>
  </sheetViews>
  <sheetFormatPr defaultRowHeight="17.25" x14ac:dyDescent="0.3"/>
  <cols>
    <col min="1" max="1" width="4.140625" style="29" customWidth="1"/>
    <col min="2" max="2" width="22.140625" style="29" customWidth="1"/>
    <col min="3" max="3" width="10.7109375" style="29" customWidth="1"/>
    <col min="4" max="4" width="18.5703125" style="29" customWidth="1"/>
    <col min="5" max="12" width="9.85546875" style="29" customWidth="1"/>
    <col min="13" max="14" width="15.140625" style="29" customWidth="1"/>
    <col min="15" max="16384" width="9.140625" style="29"/>
  </cols>
  <sheetData>
    <row r="1" spans="1:14" ht="50.25" customHeight="1" x14ac:dyDescent="0.3">
      <c r="F1" s="119" t="s">
        <v>93</v>
      </c>
      <c r="G1" s="119"/>
      <c r="H1" s="119"/>
      <c r="I1" s="119"/>
      <c r="J1" s="119"/>
      <c r="K1" s="119"/>
      <c r="L1" s="119"/>
      <c r="M1" s="119"/>
      <c r="N1" s="119"/>
    </row>
    <row r="2" spans="1:14" ht="45" customHeight="1" x14ac:dyDescent="0.3">
      <c r="A2" s="120" t="s">
        <v>62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4" ht="62.25" customHeight="1" x14ac:dyDescent="0.3">
      <c r="A3" s="107" t="s">
        <v>24</v>
      </c>
      <c r="B3" s="111" t="s">
        <v>72</v>
      </c>
      <c r="C3" s="110" t="s">
        <v>71</v>
      </c>
      <c r="D3" s="110" t="s">
        <v>17</v>
      </c>
      <c r="E3" s="111" t="s">
        <v>34</v>
      </c>
      <c r="F3" s="111"/>
      <c r="G3" s="111"/>
      <c r="H3" s="111"/>
      <c r="I3" s="111"/>
      <c r="J3" s="111" t="s">
        <v>16</v>
      </c>
      <c r="K3" s="111"/>
      <c r="L3" s="111"/>
      <c r="M3" s="111"/>
      <c r="N3" s="111"/>
    </row>
    <row r="4" spans="1:14" ht="33" x14ac:dyDescent="0.3">
      <c r="A4" s="108"/>
      <c r="B4" s="111"/>
      <c r="C4" s="110"/>
      <c r="D4" s="110"/>
      <c r="E4" s="31" t="s">
        <v>33</v>
      </c>
      <c r="F4" s="31" t="s">
        <v>32</v>
      </c>
      <c r="G4" s="31" t="s">
        <v>31</v>
      </c>
      <c r="H4" s="31" t="s">
        <v>30</v>
      </c>
      <c r="I4" s="31" t="s">
        <v>9</v>
      </c>
      <c r="J4" s="31" t="s">
        <v>33</v>
      </c>
      <c r="K4" s="31" t="s">
        <v>32</v>
      </c>
      <c r="L4" s="31" t="s">
        <v>31</v>
      </c>
      <c r="M4" s="31" t="s">
        <v>30</v>
      </c>
      <c r="N4" s="31" t="s">
        <v>9</v>
      </c>
    </row>
    <row r="5" spans="1:14" x14ac:dyDescent="0.3">
      <c r="A5" s="109"/>
      <c r="B5" s="111"/>
      <c r="C5" s="10" t="s">
        <v>26</v>
      </c>
      <c r="D5" s="48" t="s">
        <v>3</v>
      </c>
      <c r="E5" s="48" t="s">
        <v>27</v>
      </c>
      <c r="F5" s="48" t="s">
        <v>27</v>
      </c>
      <c r="G5" s="48" t="s">
        <v>27</v>
      </c>
      <c r="H5" s="48" t="s">
        <v>27</v>
      </c>
      <c r="I5" s="48" t="s">
        <v>27</v>
      </c>
      <c r="J5" s="48" t="s">
        <v>2</v>
      </c>
      <c r="K5" s="48" t="s">
        <v>2</v>
      </c>
      <c r="L5" s="48" t="s">
        <v>2</v>
      </c>
      <c r="M5" s="48" t="s">
        <v>2</v>
      </c>
      <c r="N5" s="48" t="s">
        <v>2</v>
      </c>
    </row>
    <row r="6" spans="1:14" x14ac:dyDescent="0.3">
      <c r="A6" s="48">
        <v>1</v>
      </c>
      <c r="B6" s="48">
        <v>2</v>
      </c>
      <c r="C6" s="48">
        <v>3</v>
      </c>
      <c r="D6" s="48">
        <v>4</v>
      </c>
      <c r="E6" s="48">
        <v>5</v>
      </c>
      <c r="F6" s="48">
        <v>6</v>
      </c>
      <c r="G6" s="48">
        <v>7</v>
      </c>
      <c r="H6" s="48">
        <v>8</v>
      </c>
      <c r="I6" s="48">
        <v>9</v>
      </c>
      <c r="J6" s="48">
        <v>10</v>
      </c>
      <c r="K6" s="48">
        <v>11</v>
      </c>
      <c r="L6" s="48">
        <v>12</v>
      </c>
      <c r="M6" s="48">
        <v>13</v>
      </c>
      <c r="N6" s="48">
        <v>14</v>
      </c>
    </row>
    <row r="7" spans="1:14" x14ac:dyDescent="0.3">
      <c r="A7" s="49"/>
      <c r="B7" s="31">
        <v>2020</v>
      </c>
      <c r="C7" s="50">
        <f>C8</f>
        <v>5992.0000000000009</v>
      </c>
      <c r="D7" s="54">
        <f>D8</f>
        <v>166</v>
      </c>
      <c r="E7" s="51">
        <f t="shared" ref="E7:N7" si="0">E8</f>
        <v>0</v>
      </c>
      <c r="F7" s="51">
        <f t="shared" si="0"/>
        <v>0</v>
      </c>
      <c r="G7" s="51">
        <f t="shared" si="0"/>
        <v>0</v>
      </c>
      <c r="H7" s="51">
        <f>H8</f>
        <v>4</v>
      </c>
      <c r="I7" s="51">
        <f>I8</f>
        <v>4</v>
      </c>
      <c r="J7" s="51">
        <f t="shared" si="0"/>
        <v>0</v>
      </c>
      <c r="K7" s="51">
        <f t="shared" si="0"/>
        <v>0</v>
      </c>
      <c r="L7" s="51">
        <f t="shared" si="0"/>
        <v>0</v>
      </c>
      <c r="M7" s="52">
        <f t="shared" si="0"/>
        <v>10051843.469000001</v>
      </c>
      <c r="N7" s="52">
        <f t="shared" si="0"/>
        <v>10051843.469000001</v>
      </c>
    </row>
    <row r="8" spans="1:14" ht="48.75" customHeight="1" x14ac:dyDescent="0.3">
      <c r="A8" s="31">
        <v>1</v>
      </c>
      <c r="B8" s="53" t="s">
        <v>77</v>
      </c>
      <c r="C8" s="52">
        <f>'перечень МКД'!N15</f>
        <v>5992.0000000000009</v>
      </c>
      <c r="D8" s="54">
        <f>'перечень МКД'!Q15</f>
        <v>166</v>
      </c>
      <c r="E8" s="51">
        <v>0</v>
      </c>
      <c r="F8" s="51">
        <f t="shared" ref="F8:L8" si="1">SUM(F9)</f>
        <v>0</v>
      </c>
      <c r="G8" s="51">
        <f t="shared" si="1"/>
        <v>0</v>
      </c>
      <c r="H8" s="51">
        <v>4</v>
      </c>
      <c r="I8" s="51">
        <v>4</v>
      </c>
      <c r="J8" s="51">
        <f t="shared" si="1"/>
        <v>0</v>
      </c>
      <c r="K8" s="51">
        <f t="shared" si="1"/>
        <v>0</v>
      </c>
      <c r="L8" s="51">
        <f t="shared" si="1"/>
        <v>0</v>
      </c>
      <c r="M8" s="52">
        <f>'перечень МКД'!R15</f>
        <v>10051843.469000001</v>
      </c>
      <c r="N8" s="52">
        <f>M8</f>
        <v>10051843.469000001</v>
      </c>
    </row>
    <row r="9" spans="1:14" ht="23.25" customHeight="1" x14ac:dyDescent="0.3">
      <c r="A9" s="48"/>
      <c r="B9" s="31">
        <v>2021</v>
      </c>
      <c r="C9" s="50">
        <f>SUM(C10)</f>
        <v>0</v>
      </c>
      <c r="D9" s="51">
        <f t="shared" ref="D9:M9" si="2">SUM(D10)</f>
        <v>0</v>
      </c>
      <c r="E9" s="51">
        <f t="shared" si="2"/>
        <v>0</v>
      </c>
      <c r="F9" s="51">
        <f t="shared" si="2"/>
        <v>0</v>
      </c>
      <c r="G9" s="51">
        <f t="shared" si="2"/>
        <v>0</v>
      </c>
      <c r="H9" s="51">
        <f t="shared" si="2"/>
        <v>0</v>
      </c>
      <c r="I9" s="51">
        <f t="shared" si="2"/>
        <v>0</v>
      </c>
      <c r="J9" s="51">
        <f t="shared" si="2"/>
        <v>0</v>
      </c>
      <c r="K9" s="51">
        <f t="shared" si="2"/>
        <v>0</v>
      </c>
      <c r="L9" s="51">
        <f t="shared" si="2"/>
        <v>0</v>
      </c>
      <c r="M9" s="50">
        <f t="shared" si="2"/>
        <v>0</v>
      </c>
      <c r="N9" s="50">
        <f>SUM(N10)</f>
        <v>0</v>
      </c>
    </row>
    <row r="10" spans="1:14" ht="46.5" customHeight="1" x14ac:dyDescent="0.3">
      <c r="A10" s="31">
        <v>2</v>
      </c>
      <c r="B10" s="53" t="s">
        <v>77</v>
      </c>
      <c r="C10" s="55">
        <f>'перечень МКД'!N18</f>
        <v>0</v>
      </c>
      <c r="D10" s="56">
        <f>'перечень МКД'!Q18</f>
        <v>0</v>
      </c>
      <c r="E10" s="48">
        <v>0</v>
      </c>
      <c r="F10" s="48">
        <v>0</v>
      </c>
      <c r="G10" s="48">
        <v>0</v>
      </c>
      <c r="H10" s="48">
        <v>0</v>
      </c>
      <c r="I10" s="48">
        <v>0</v>
      </c>
      <c r="J10" s="48">
        <v>0</v>
      </c>
      <c r="K10" s="48">
        <v>0</v>
      </c>
      <c r="L10" s="48">
        <v>0</v>
      </c>
      <c r="M10" s="55">
        <f>'перечень МКД'!R18</f>
        <v>0</v>
      </c>
      <c r="N10" s="55">
        <f>M10</f>
        <v>0</v>
      </c>
    </row>
    <row r="11" spans="1:14" ht="28.5" customHeight="1" x14ac:dyDescent="0.3">
      <c r="A11" s="31"/>
      <c r="B11" s="31">
        <v>2022</v>
      </c>
      <c r="C11" s="55">
        <f>C12</f>
        <v>0</v>
      </c>
      <c r="D11" s="56">
        <f t="shared" ref="D11:N11" si="3">D12</f>
        <v>0</v>
      </c>
      <c r="E11" s="48">
        <f t="shared" si="3"/>
        <v>0</v>
      </c>
      <c r="F11" s="48">
        <f t="shared" si="3"/>
        <v>0</v>
      </c>
      <c r="G11" s="48">
        <f t="shared" si="3"/>
        <v>0</v>
      </c>
      <c r="H11" s="48">
        <f>H12</f>
        <v>0</v>
      </c>
      <c r="I11" s="48">
        <f>I12</f>
        <v>0</v>
      </c>
      <c r="J11" s="48">
        <f t="shared" si="3"/>
        <v>0</v>
      </c>
      <c r="K11" s="48">
        <f t="shared" si="3"/>
        <v>0</v>
      </c>
      <c r="L11" s="48">
        <f t="shared" si="3"/>
        <v>0</v>
      </c>
      <c r="M11" s="55">
        <f t="shared" si="3"/>
        <v>0</v>
      </c>
      <c r="N11" s="55">
        <f t="shared" si="3"/>
        <v>0</v>
      </c>
    </row>
    <row r="12" spans="1:14" ht="46.5" customHeight="1" x14ac:dyDescent="0.3">
      <c r="A12" s="31">
        <v>3</v>
      </c>
      <c r="B12" s="31" t="s">
        <v>77</v>
      </c>
      <c r="C12" s="55">
        <f>'перечень МКД'!N19</f>
        <v>0</v>
      </c>
      <c r="D12" s="56">
        <f>'перечень МКД'!Q19</f>
        <v>0</v>
      </c>
      <c r="E12" s="48">
        <v>0</v>
      </c>
      <c r="F12" s="48">
        <f t="shared" ref="F12:L12" si="4">SUM(F13)</f>
        <v>0</v>
      </c>
      <c r="G12" s="48">
        <f t="shared" si="4"/>
        <v>0</v>
      </c>
      <c r="H12" s="48">
        <v>0</v>
      </c>
      <c r="I12" s="48">
        <v>0</v>
      </c>
      <c r="J12" s="48">
        <f t="shared" si="4"/>
        <v>0</v>
      </c>
      <c r="K12" s="48">
        <f t="shared" si="4"/>
        <v>0</v>
      </c>
      <c r="L12" s="48">
        <f t="shared" si="4"/>
        <v>0</v>
      </c>
      <c r="M12" s="55">
        <f>'перечень МКД'!R19</f>
        <v>0</v>
      </c>
      <c r="N12" s="55">
        <f>M12</f>
        <v>0</v>
      </c>
    </row>
    <row r="13" spans="1:14" x14ac:dyDescent="0.3">
      <c r="A13" s="112" t="s">
        <v>65</v>
      </c>
      <c r="B13" s="112"/>
      <c r="C13" s="112"/>
      <c r="D13" s="112"/>
      <c r="E13" s="112"/>
      <c r="F13" s="112"/>
      <c r="G13" s="112"/>
      <c r="H13" s="112"/>
      <c r="I13" s="112"/>
      <c r="J13" s="112"/>
    </row>
  </sheetData>
  <mergeCells count="9">
    <mergeCell ref="F1:N1"/>
    <mergeCell ref="A13:J13"/>
    <mergeCell ref="E3:I3"/>
    <mergeCell ref="J3:N3"/>
    <mergeCell ref="A2:N2"/>
    <mergeCell ref="A3:A5"/>
    <mergeCell ref="B3:B5"/>
    <mergeCell ref="C3:C4"/>
    <mergeCell ref="D3:D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перечень МКД</vt:lpstr>
      <vt:lpstr>виды ремонта</vt:lpstr>
      <vt:lpstr>показатели</vt:lpstr>
      <vt:lpstr>'виды ремонта'!Область_печати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ПК</cp:lastModifiedBy>
  <cp:lastPrinted>2019-10-10T05:46:15Z</cp:lastPrinted>
  <dcterms:created xsi:type="dcterms:W3CDTF">2014-04-04T11:20:04Z</dcterms:created>
  <dcterms:modified xsi:type="dcterms:W3CDTF">2020-02-06T12:54:10Z</dcterms:modified>
</cp:coreProperties>
</file>