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0" windowWidth="15600" windowHeight="5535" activeTab="2"/>
  </bookViews>
  <sheets>
    <sheet name="Индикаторы" sheetId="2" r:id="rId1"/>
    <sheet name="Исполнение" sheetId="7" r:id="rId2"/>
    <sheet name="Контрольные события" sheetId="4" r:id="rId3"/>
    <sheet name="Лист1" sheetId="6" r:id="rId4"/>
  </sheets>
  <calcPr calcId="145621"/>
</workbook>
</file>

<file path=xl/calcChain.xml><?xml version="1.0" encoding="utf-8"?>
<calcChain xmlns="http://schemas.openxmlformats.org/spreadsheetml/2006/main">
  <c r="C23" i="4" l="1"/>
  <c r="B11" i="6"/>
  <c r="H9" i="2" l="1"/>
  <c r="C11" i="6" l="1"/>
  <c r="B13" i="6" s="1"/>
  <c r="G24" i="7" l="1"/>
  <c r="F24" i="7"/>
  <c r="F27" i="7" s="1"/>
  <c r="G26" i="7"/>
  <c r="G27" i="7" s="1"/>
  <c r="F26" i="7"/>
  <c r="I22" i="7"/>
  <c r="I14" i="7" l="1"/>
  <c r="I8" i="7"/>
  <c r="I10" i="7" l="1"/>
  <c r="I12" i="7"/>
  <c r="H8" i="2" l="1"/>
  <c r="I23" i="7" l="1"/>
  <c r="I21" i="7"/>
  <c r="I19" i="7"/>
  <c r="I20" i="7"/>
  <c r="I11" i="7"/>
  <c r="F25" i="7" l="1"/>
  <c r="I6" i="7" l="1"/>
  <c r="I7" i="7"/>
  <c r="I9" i="7"/>
  <c r="I13" i="7"/>
  <c r="I15" i="7"/>
  <c r="I16" i="7"/>
  <c r="I17" i="7"/>
  <c r="I18" i="7"/>
  <c r="G25" i="7"/>
  <c r="I26" i="7" l="1"/>
  <c r="I25" i="7"/>
  <c r="I24" i="7"/>
  <c r="I27" i="7" l="1"/>
</calcChain>
</file>

<file path=xl/sharedStrings.xml><?xml version="1.0" encoding="utf-8"?>
<sst xmlns="http://schemas.openxmlformats.org/spreadsheetml/2006/main" count="119" uniqueCount="72">
  <si>
    <t>№ п/п</t>
  </si>
  <si>
    <t>Наименование индикатора (показателя)</t>
  </si>
  <si>
    <t>Ед. изм.</t>
  </si>
  <si>
    <t>Планируемое значение индикатора (показателя)</t>
  </si>
  <si>
    <t>Фактическое значение индикатора (показателя)</t>
  </si>
  <si>
    <t>Анализ факторов, повлиявших на ход реализации муниципальной программы</t>
  </si>
  <si>
    <t>Оценка значения i-го индикатора (показателя) выполнения муниципальной программы, отражающего степень достижения цели, решения соответствующей задачи</t>
  </si>
  <si>
    <t>1. Программа «Обеспечение доступным и комфортным жильем и коммунальными услугами населения МР «Думиничский район»</t>
  </si>
  <si>
    <t>Оценка степени достижения цели, решения задачи муниципальной программы «Обеспечение доступным и комфортным жильем и коммунальными услугами населения МР «Думиничский район»</t>
  </si>
  <si>
    <t>Наименование мероприятия</t>
  </si>
  <si>
    <t>Срок реализации</t>
  </si>
  <si>
    <t>Участник программы</t>
  </si>
  <si>
    <t>Источник финансирования</t>
  </si>
  <si>
    <t>Объем финансовых ресурсов, предусмотренных на реализацию муниципальной программы, руб.</t>
  </si>
  <si>
    <t>Кассовое исполнение расходов бюджетов на реализацию муниципальной программы, руб.</t>
  </si>
  <si>
    <t>Уровень финансирования реализации основных мероприятий муниципальной программы</t>
  </si>
  <si>
    <t>Внесение изменений в документы территориального планирования</t>
  </si>
  <si>
    <t>Местный бюджет</t>
  </si>
  <si>
    <t>МКУ «Управление строительства, ДЖКХ»</t>
  </si>
  <si>
    <t>Областной бюджет</t>
  </si>
  <si>
    <t>Администрация МР "Думиничский район"</t>
  </si>
  <si>
    <t>Федеральный бюджет</t>
  </si>
  <si>
    <t>Уровень финансирования реализации основных мероприятий муниципальной программы «Обеспечение доступным и комфортным жильем и коммунальными услугами населения МР «Думиничский район»</t>
  </si>
  <si>
    <t>Контрольное событие</t>
  </si>
  <si>
    <t>Показатель достижения ожидаемого результата</t>
  </si>
  <si>
    <t>Формирование земельных участков для многодетных семей</t>
  </si>
  <si>
    <t>Проведение мероприятий по переводу жилых помещений муниципального жилищного фонда в специализированный жилищный фонд муниципального жилищного фонда (в разряд служебных) для последующего предоставления их медицинским специалистам и фармацевтам</t>
  </si>
  <si>
    <t>Оказание медицинским специалистам, желающим построить жилой дом, помощи в оформлении необходимых документов на строительство, в оформлении земельных участков под строительство</t>
  </si>
  <si>
    <t>Предоставление жилья врачам по договору найма специализированного жилищного фонда при трудоустройстве в ГБУЗ КО "ЦРБ Думиничского района"</t>
  </si>
  <si>
    <t>Оценка степени реализации контрольных мероприятий   муниципальной программы «Обеспечение доступным и комфортным жильем и коммунальными услугами населения МР «Думиничский район»</t>
  </si>
  <si>
    <t>95-100%</t>
  </si>
  <si>
    <t>высокий</t>
  </si>
  <si>
    <t>80-95%</t>
  </si>
  <si>
    <t>удовлетворительный</t>
  </si>
  <si>
    <t>ниже 80</t>
  </si>
  <si>
    <t>неудовлетворительный</t>
  </si>
  <si>
    <t>Проведение ремонта муниципального жилищного фонда</t>
  </si>
  <si>
    <t>В соответствии с потребностю</t>
  </si>
  <si>
    <t>Итого</t>
  </si>
  <si>
    <t>Ремонт и содержание шахтных колодцев</t>
  </si>
  <si>
    <t>Строительство очистных сооружений канализации в п. Паликского Кирпичного Завода (сбор исходных данных, изготовление ПСД, экспертиза ПСД,технологическое присоединение к ЛЭП)</t>
  </si>
  <si>
    <t>Взнос в уставный фонд муниципального унитарного предприятия "Теплосеть" муниципального района "Думиничский район"</t>
  </si>
  <si>
    <t>Администрации МР «Думиничский район»</t>
  </si>
  <si>
    <t>Оценка</t>
  </si>
  <si>
    <t>достигнутые за отчетный период, и сведения о степени соответствия установленных и достигнутых индикаторов  муниципальной программы</t>
  </si>
  <si>
    <t xml:space="preserve">РЕЗУЛЬТАТЫ,                                                                                                                                                                                           </t>
  </si>
  <si>
    <t xml:space="preserve">  об использовании бюджетных ассигнований и средств из иных источников, направленных на реализацию муниципальной программы, в разрезе программных мероприятий</t>
  </si>
  <si>
    <t xml:space="preserve">ПЕРЕЧЕНЬ  </t>
  </si>
  <si>
    <t>контрольных событий, выполненных и не выполненных в установленные сроки</t>
  </si>
  <si>
    <t>ДАННЫЕ</t>
  </si>
  <si>
    <t>за 2019 год</t>
  </si>
  <si>
    <t>Администрация «МР Думиничский район» »(отдел строительства, архитектуры, жилищно-коммунального и дорожного хозяйства )</t>
  </si>
  <si>
    <t xml:space="preserve">Администрация «МР Думиничский район» (отдел строительства, архитектуры, жилищно-коммунального и дорожного хозяйства, отдел  имущественных и земельных отношений) </t>
  </si>
  <si>
    <t xml:space="preserve">Расходы на мероприятия по обеспечению земельных участков для многодетных семей необходимой инфраструктурой </t>
  </si>
  <si>
    <t>Внесение имущественного взноса региональному оператору на проведение капитального ремонта многоквартирного дома</t>
  </si>
  <si>
    <t>Расходы по оплате за потребленные энергоресурсы в целях организации  водоснабжения населения сельских поселений</t>
  </si>
  <si>
    <t>В связи с передачей скважины с. ПКЗ в областную собственность</t>
  </si>
  <si>
    <t>Мероприятия в целях капитального строительства по объекту: Очистные сооружения в с. Паликского Кирпичного Завода Думиничского района</t>
  </si>
  <si>
    <t>Реализация мероприятий по обеспечению  жильем молодых семей</t>
  </si>
  <si>
    <t>Подготовка объектов жилищно-коммунального комплекса к зимнему периоду</t>
  </si>
  <si>
    <t xml:space="preserve"> Капитальный ремонт водопроводных сетей, канализационных сетей, объектов центральной системы холодного водоснабжения и (или) водоотведения муниципальной собственности</t>
  </si>
  <si>
    <t>Расходы на содержание МКУ «Управление строительства, ДЖКХ»</t>
  </si>
  <si>
    <t>Годовой объем ввода жилья</t>
  </si>
  <si>
    <t>Фактическое значение индикатора (показателя) 2018 год</t>
  </si>
  <si>
    <t>Количество молодых семей, улучшивших жилищные условия</t>
  </si>
  <si>
    <t>кол-во семей</t>
  </si>
  <si>
    <t>тыс.кв. м общей площади жилья</t>
  </si>
  <si>
    <t>Расходы на мероприятия по обеспечению земельных участков для многодетных семей необходимой инфраструктурой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</si>
  <si>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</si>
  <si>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Нет желающих на получение участков</t>
  </si>
  <si>
    <t>Начальник МКУ "Управление строительства, ДЖКХ"</t>
  </si>
  <si>
    <t>В.А. Саенков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</si>
</sst>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0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sz val="18"/>
      <color theme="1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justify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164" fontId="2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9" fontId="1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5" fillId="0" borderId="0" xfId="1" applyNumberFormat="1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center" vertical="center" wrapText="1"/>
    </xf>
    <xf numFmtId="10" fontId="0" fillId="0" borderId="0" xfId="1" applyNumberFormat="1" applyFont="1"/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164" fontId="5" fillId="3" borderId="1" xfId="1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center" wrapText="1"/>
    </xf>
    <xf numFmtId="10" fontId="1" fillId="3" borderId="1" xfId="1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0" fontId="2" fillId="3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9" fontId="5" fillId="0" borderId="1" xfId="1" applyFont="1" applyFill="1" applyBorder="1"/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9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zoomScale="71" zoomScaleNormal="71" workbookViewId="0">
      <selection activeCell="G5" sqref="G5"/>
    </sheetView>
  </sheetViews>
  <sheetFormatPr defaultRowHeight="18.75" x14ac:dyDescent="0.3"/>
  <cols>
    <col min="1" max="1" width="9.140625" style="6"/>
    <col min="2" max="2" width="50" style="6" customWidth="1"/>
    <col min="3" max="3" width="13.140625" style="4" customWidth="1"/>
    <col min="4" max="4" width="15.42578125" style="7" customWidth="1"/>
    <col min="5" max="6" width="15.140625" style="7" customWidth="1"/>
    <col min="7" max="7" width="29.28515625" style="7" customWidth="1"/>
    <col min="8" max="8" width="30.5703125" style="4" customWidth="1"/>
    <col min="9" max="16384" width="9.140625" style="4"/>
  </cols>
  <sheetData>
    <row r="1" spans="1:8" ht="20.25" customHeight="1" x14ac:dyDescent="0.3">
      <c r="A1" s="71" t="s">
        <v>45</v>
      </c>
      <c r="B1" s="71"/>
      <c r="C1" s="71"/>
      <c r="D1" s="71"/>
      <c r="E1" s="71"/>
      <c r="F1" s="71"/>
      <c r="G1" s="71"/>
      <c r="H1" s="71"/>
    </row>
    <row r="2" spans="1:8" ht="37.5" customHeight="1" x14ac:dyDescent="0.3">
      <c r="A2" s="73" t="s">
        <v>44</v>
      </c>
      <c r="B2" s="73"/>
      <c r="C2" s="73"/>
      <c r="D2" s="73"/>
      <c r="E2" s="73"/>
      <c r="F2" s="73"/>
      <c r="G2" s="73"/>
      <c r="H2" s="73"/>
    </row>
    <row r="3" spans="1:8" x14ac:dyDescent="0.3">
      <c r="A3" s="72" t="s">
        <v>50</v>
      </c>
      <c r="B3" s="72"/>
      <c r="C3" s="72"/>
      <c r="D3" s="72"/>
      <c r="E3" s="72"/>
      <c r="F3" s="72"/>
      <c r="G3" s="72"/>
      <c r="H3" s="72"/>
    </row>
    <row r="4" spans="1:8" x14ac:dyDescent="0.3">
      <c r="A4" s="5"/>
    </row>
    <row r="5" spans="1:8" s="2" customFormat="1" ht="187.5" x14ac:dyDescent="0.3">
      <c r="A5" s="8" t="s">
        <v>0</v>
      </c>
      <c r="B5" s="9" t="s">
        <v>1</v>
      </c>
      <c r="C5" s="8" t="s">
        <v>2</v>
      </c>
      <c r="D5" s="3" t="s">
        <v>3</v>
      </c>
      <c r="E5" s="3" t="s">
        <v>4</v>
      </c>
      <c r="F5" s="26" t="s">
        <v>63</v>
      </c>
      <c r="G5" s="3" t="s">
        <v>5</v>
      </c>
      <c r="H5" s="20" t="s">
        <v>6</v>
      </c>
    </row>
    <row r="6" spans="1:8" ht="15.75" customHeight="1" x14ac:dyDescent="0.3">
      <c r="A6" s="69" t="s">
        <v>7</v>
      </c>
      <c r="B6" s="70"/>
      <c r="C6" s="70"/>
      <c r="D6" s="70"/>
      <c r="E6" s="70"/>
      <c r="F6" s="70"/>
      <c r="G6" s="70"/>
    </row>
    <row r="7" spans="1:8" ht="80.25" customHeight="1" x14ac:dyDescent="0.3">
      <c r="A7" s="49">
        <v>1</v>
      </c>
      <c r="B7" s="53" t="s">
        <v>62</v>
      </c>
      <c r="C7" s="26" t="s">
        <v>66</v>
      </c>
      <c r="D7" s="26">
        <v>2.8</v>
      </c>
      <c r="E7" s="26">
        <v>2.8</v>
      </c>
      <c r="F7" s="26">
        <v>2.8</v>
      </c>
      <c r="G7" s="54"/>
      <c r="H7" s="55">
        <v>1</v>
      </c>
    </row>
    <row r="8" spans="1:8" ht="39.75" customHeight="1" x14ac:dyDescent="0.3">
      <c r="A8" s="25">
        <v>2</v>
      </c>
      <c r="B8" s="56" t="s">
        <v>64</v>
      </c>
      <c r="C8" s="26" t="s">
        <v>65</v>
      </c>
      <c r="D8" s="26">
        <v>1</v>
      </c>
      <c r="E8" s="26">
        <v>1</v>
      </c>
      <c r="F8" s="26">
        <v>1</v>
      </c>
      <c r="G8" s="26"/>
      <c r="H8" s="55">
        <f>E8/D8</f>
        <v>1</v>
      </c>
    </row>
    <row r="9" spans="1:8" ht="2.25" hidden="1" customHeight="1" x14ac:dyDescent="0.3">
      <c r="A9" s="40"/>
      <c r="B9" s="41" t="s">
        <v>8</v>
      </c>
      <c r="C9" s="42"/>
      <c r="D9" s="42"/>
      <c r="E9" s="42"/>
      <c r="F9" s="42"/>
      <c r="G9" s="42"/>
      <c r="H9" s="43">
        <f>(1/A8)*SUM(H7:H8)</f>
        <v>1</v>
      </c>
    </row>
    <row r="12" spans="1:8" x14ac:dyDescent="0.3">
      <c r="B12" s="11"/>
      <c r="G12" s="12"/>
    </row>
  </sheetData>
  <mergeCells count="4">
    <mergeCell ref="A6:G6"/>
    <mergeCell ref="A1:H1"/>
    <mergeCell ref="A3:H3"/>
    <mergeCell ref="A2:H2"/>
  </mergeCells>
  <pageMargins left="0.70866141732283472" right="0.70866141732283472" top="0.74803149606299213" bottom="0.74803149606299213" header="0.31496062992125984" footer="0.31496062992125984"/>
  <pageSetup paperSize="9" scale="73" fitToHeight="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36"/>
  <sheetViews>
    <sheetView topLeftCell="A23" zoomScale="71" zoomScaleNormal="71" workbookViewId="0">
      <selection activeCell="D31" sqref="D31"/>
    </sheetView>
  </sheetViews>
  <sheetFormatPr defaultRowHeight="18.75" x14ac:dyDescent="0.3"/>
  <cols>
    <col min="1" max="1" width="9.140625" style="6"/>
    <col min="2" max="2" width="41" style="6" customWidth="1"/>
    <col min="3" max="3" width="15.28515625" style="4" customWidth="1"/>
    <col min="4" max="4" width="44.85546875" style="13" customWidth="1"/>
    <col min="5" max="5" width="22.28515625" style="13" customWidth="1"/>
    <col min="6" max="7" width="20" style="7" customWidth="1"/>
    <col min="8" max="8" width="36.28515625" style="7" customWidth="1"/>
    <col min="9" max="9" width="14.28515625" style="4" customWidth="1"/>
    <col min="10" max="16384" width="9.140625" style="4"/>
  </cols>
  <sheetData>
    <row r="1" spans="1:9" ht="23.25" x14ac:dyDescent="0.35">
      <c r="A1" s="78" t="s">
        <v>49</v>
      </c>
      <c r="B1" s="79"/>
      <c r="C1" s="79"/>
      <c r="D1" s="79"/>
      <c r="E1" s="79"/>
      <c r="F1" s="79"/>
      <c r="G1" s="79"/>
      <c r="H1" s="79"/>
      <c r="I1" s="79"/>
    </row>
    <row r="2" spans="1:9" ht="45" customHeight="1" x14ac:dyDescent="0.35">
      <c r="A2" s="78" t="s">
        <v>46</v>
      </c>
      <c r="B2" s="79"/>
      <c r="C2" s="79"/>
      <c r="D2" s="79"/>
      <c r="E2" s="79"/>
      <c r="F2" s="79"/>
      <c r="G2" s="79"/>
      <c r="H2" s="79"/>
      <c r="I2" s="79"/>
    </row>
    <row r="3" spans="1:9" ht="24" customHeight="1" x14ac:dyDescent="0.35">
      <c r="A3" s="80" t="s">
        <v>50</v>
      </c>
      <c r="B3" s="80"/>
      <c r="C3" s="80"/>
      <c r="D3" s="80"/>
      <c r="E3" s="80"/>
      <c r="F3" s="80"/>
      <c r="G3" s="80"/>
      <c r="H3" s="80"/>
      <c r="I3" s="80"/>
    </row>
    <row r="4" spans="1:9" s="15" customFormat="1" ht="205.5" customHeight="1" x14ac:dyDescent="0.25">
      <c r="A4" s="23" t="s">
        <v>0</v>
      </c>
      <c r="B4" s="23" t="s">
        <v>9</v>
      </c>
      <c r="C4" s="23" t="s">
        <v>10</v>
      </c>
      <c r="D4" s="23" t="s">
        <v>11</v>
      </c>
      <c r="E4" s="23" t="s">
        <v>12</v>
      </c>
      <c r="F4" s="23" t="s">
        <v>13</v>
      </c>
      <c r="G4" s="23" t="s">
        <v>14</v>
      </c>
      <c r="H4" s="10" t="s">
        <v>5</v>
      </c>
      <c r="I4" s="14" t="s">
        <v>15</v>
      </c>
    </row>
    <row r="5" spans="1:9" ht="18.75" customHeight="1" x14ac:dyDescent="0.3">
      <c r="A5" s="81" t="s">
        <v>7</v>
      </c>
      <c r="B5" s="81"/>
      <c r="C5" s="81"/>
      <c r="D5" s="81"/>
      <c r="E5" s="81"/>
      <c r="F5" s="81"/>
      <c r="G5" s="81"/>
      <c r="H5" s="81"/>
      <c r="I5" s="81"/>
    </row>
    <row r="6" spans="1:9" ht="93.75" x14ac:dyDescent="0.3">
      <c r="A6" s="25">
        <v>1</v>
      </c>
      <c r="B6" s="57" t="s">
        <v>16</v>
      </c>
      <c r="C6" s="26">
        <v>2019</v>
      </c>
      <c r="D6" s="25" t="s">
        <v>51</v>
      </c>
      <c r="E6" s="26" t="s">
        <v>17</v>
      </c>
      <c r="F6" s="58">
        <v>120000</v>
      </c>
      <c r="G6" s="58">
        <v>120000</v>
      </c>
      <c r="H6" s="26"/>
      <c r="I6" s="21">
        <f>G6/F6</f>
        <v>1</v>
      </c>
    </row>
    <row r="7" spans="1:9" ht="112.5" x14ac:dyDescent="0.3">
      <c r="A7" s="25">
        <v>2</v>
      </c>
      <c r="B7" s="59" t="s">
        <v>25</v>
      </c>
      <c r="C7" s="26">
        <v>2019</v>
      </c>
      <c r="D7" s="25" t="s">
        <v>52</v>
      </c>
      <c r="E7" s="26" t="s">
        <v>17</v>
      </c>
      <c r="F7" s="58">
        <v>140000</v>
      </c>
      <c r="G7" s="58">
        <v>0</v>
      </c>
      <c r="H7" s="26" t="s">
        <v>69</v>
      </c>
      <c r="I7" s="21">
        <f>G7/F7</f>
        <v>0</v>
      </c>
    </row>
    <row r="8" spans="1:9" ht="120.75" customHeight="1" x14ac:dyDescent="0.3">
      <c r="A8" s="25">
        <v>3</v>
      </c>
      <c r="B8" s="59" t="s">
        <v>53</v>
      </c>
      <c r="C8" s="26">
        <v>2019</v>
      </c>
      <c r="D8" s="25" t="s">
        <v>52</v>
      </c>
      <c r="E8" s="26" t="s">
        <v>17</v>
      </c>
      <c r="F8" s="58">
        <v>280000</v>
      </c>
      <c r="G8" s="58">
        <v>50000</v>
      </c>
      <c r="H8" s="26" t="s">
        <v>37</v>
      </c>
      <c r="I8" s="21">
        <f>G8/F8</f>
        <v>0.17857142857142858</v>
      </c>
    </row>
    <row r="9" spans="1:9" ht="75" x14ac:dyDescent="0.3">
      <c r="A9" s="25">
        <v>4</v>
      </c>
      <c r="B9" s="60" t="s">
        <v>54</v>
      </c>
      <c r="C9" s="26">
        <v>2019</v>
      </c>
      <c r="D9" s="25" t="s">
        <v>18</v>
      </c>
      <c r="E9" s="26" t="s">
        <v>17</v>
      </c>
      <c r="F9" s="61">
        <v>164800</v>
      </c>
      <c r="G9" s="61">
        <v>159182.97</v>
      </c>
      <c r="H9" s="25"/>
      <c r="I9" s="21">
        <f t="shared" ref="I9:I26" si="0">G9/F9</f>
        <v>0.9659160800970874</v>
      </c>
    </row>
    <row r="10" spans="1:9" ht="56.25" x14ac:dyDescent="0.3">
      <c r="A10" s="25">
        <v>5</v>
      </c>
      <c r="B10" s="62" t="s">
        <v>36</v>
      </c>
      <c r="C10" s="26">
        <v>2019</v>
      </c>
      <c r="D10" s="25" t="s">
        <v>18</v>
      </c>
      <c r="E10" s="26" t="s">
        <v>17</v>
      </c>
      <c r="F10" s="61">
        <v>152000</v>
      </c>
      <c r="G10" s="61">
        <v>152000</v>
      </c>
      <c r="H10" s="26"/>
      <c r="I10" s="46">
        <f t="shared" si="0"/>
        <v>1</v>
      </c>
    </row>
    <row r="11" spans="1:9" ht="137.25" hidden="1" customHeight="1" x14ac:dyDescent="0.3">
      <c r="A11" s="25"/>
      <c r="B11" s="62" t="s">
        <v>40</v>
      </c>
      <c r="C11" s="26">
        <v>2018</v>
      </c>
      <c r="D11" s="25" t="s">
        <v>18</v>
      </c>
      <c r="E11" s="26" t="s">
        <v>17</v>
      </c>
      <c r="F11" s="61">
        <v>0</v>
      </c>
      <c r="G11" s="61">
        <v>0</v>
      </c>
      <c r="H11" s="44"/>
      <c r="I11" s="47" t="e">
        <f>G11/F11</f>
        <v>#DIV/0!</v>
      </c>
    </row>
    <row r="12" spans="1:9" ht="62.25" customHeight="1" x14ac:dyDescent="0.3">
      <c r="A12" s="25">
        <v>6</v>
      </c>
      <c r="B12" s="62" t="s">
        <v>39</v>
      </c>
      <c r="C12" s="26">
        <v>2019</v>
      </c>
      <c r="D12" s="25" t="s">
        <v>18</v>
      </c>
      <c r="E12" s="26" t="s">
        <v>17</v>
      </c>
      <c r="F12" s="61">
        <v>100000</v>
      </c>
      <c r="G12" s="61">
        <v>99000</v>
      </c>
      <c r="H12" s="25"/>
      <c r="I12" s="46">
        <f t="shared" si="0"/>
        <v>0.99</v>
      </c>
    </row>
    <row r="13" spans="1:9" ht="81" customHeight="1" x14ac:dyDescent="0.3">
      <c r="A13" s="25">
        <v>7</v>
      </c>
      <c r="B13" s="63" t="s">
        <v>55</v>
      </c>
      <c r="C13" s="26">
        <v>2019</v>
      </c>
      <c r="D13" s="25" t="s">
        <v>18</v>
      </c>
      <c r="E13" s="26" t="s">
        <v>17</v>
      </c>
      <c r="F13" s="61">
        <v>217100</v>
      </c>
      <c r="G13" s="61">
        <v>117546.42</v>
      </c>
      <c r="H13" s="50" t="s">
        <v>56</v>
      </c>
      <c r="I13" s="46">
        <f>G13/F13</f>
        <v>0.54143906034085676</v>
      </c>
    </row>
    <row r="14" spans="1:9" ht="81" customHeight="1" x14ac:dyDescent="0.3">
      <c r="A14" s="49">
        <v>8</v>
      </c>
      <c r="B14" s="64" t="s">
        <v>57</v>
      </c>
      <c r="C14" s="48">
        <v>2019</v>
      </c>
      <c r="D14" s="49"/>
      <c r="E14" s="26" t="s">
        <v>17</v>
      </c>
      <c r="F14" s="61">
        <v>27200</v>
      </c>
      <c r="G14" s="61">
        <v>27200</v>
      </c>
      <c r="H14" s="45"/>
      <c r="I14" s="46">
        <f>G14/F14</f>
        <v>1</v>
      </c>
    </row>
    <row r="15" spans="1:9" ht="58.5" customHeight="1" x14ac:dyDescent="0.3">
      <c r="A15" s="74">
        <v>9</v>
      </c>
      <c r="B15" s="90" t="s">
        <v>58</v>
      </c>
      <c r="C15" s="76">
        <v>2019</v>
      </c>
      <c r="D15" s="74" t="s">
        <v>20</v>
      </c>
      <c r="E15" s="26" t="s">
        <v>17</v>
      </c>
      <c r="F15" s="65">
        <v>115000</v>
      </c>
      <c r="G15" s="66">
        <v>115000</v>
      </c>
      <c r="H15" s="25"/>
      <c r="I15" s="21">
        <f t="shared" si="0"/>
        <v>1</v>
      </c>
    </row>
    <row r="16" spans="1:9" ht="58.5" hidden="1" customHeight="1" x14ac:dyDescent="0.3">
      <c r="A16" s="89"/>
      <c r="B16" s="91"/>
      <c r="C16" s="88"/>
      <c r="D16" s="89"/>
      <c r="E16" s="25" t="s">
        <v>19</v>
      </c>
      <c r="F16" s="61">
        <v>0</v>
      </c>
      <c r="G16" s="58">
        <v>0</v>
      </c>
      <c r="H16" s="25"/>
      <c r="I16" s="22" t="e">
        <f t="shared" si="0"/>
        <v>#DIV/0!</v>
      </c>
    </row>
    <row r="17" spans="1:9" ht="37.5" x14ac:dyDescent="0.3">
      <c r="A17" s="75"/>
      <c r="B17" s="92"/>
      <c r="C17" s="77"/>
      <c r="D17" s="75"/>
      <c r="E17" s="26" t="s">
        <v>21</v>
      </c>
      <c r="F17" s="61">
        <v>643520</v>
      </c>
      <c r="G17" s="58">
        <v>643520</v>
      </c>
      <c r="H17" s="25"/>
      <c r="I17" s="22">
        <f t="shared" si="0"/>
        <v>1</v>
      </c>
    </row>
    <row r="18" spans="1:9" ht="56.25" x14ac:dyDescent="0.3">
      <c r="A18" s="25">
        <v>10</v>
      </c>
      <c r="B18" s="56" t="s">
        <v>59</v>
      </c>
      <c r="C18" s="26">
        <v>2019</v>
      </c>
      <c r="D18" s="25" t="s">
        <v>18</v>
      </c>
      <c r="E18" s="26" t="s">
        <v>17</v>
      </c>
      <c r="F18" s="61">
        <v>1022876.93</v>
      </c>
      <c r="G18" s="61">
        <v>951510.93</v>
      </c>
      <c r="H18" s="37"/>
      <c r="I18" s="21">
        <f t="shared" si="0"/>
        <v>0.9302301206460879</v>
      </c>
    </row>
    <row r="19" spans="1:9" ht="77.25" customHeight="1" x14ac:dyDescent="0.3">
      <c r="A19" s="74">
        <v>11</v>
      </c>
      <c r="B19" s="74" t="s">
        <v>60</v>
      </c>
      <c r="C19" s="76">
        <v>2019</v>
      </c>
      <c r="D19" s="74" t="s">
        <v>18</v>
      </c>
      <c r="E19" s="26" t="s">
        <v>17</v>
      </c>
      <c r="F19" s="61">
        <v>128449.68</v>
      </c>
      <c r="G19" s="61">
        <v>127917.23</v>
      </c>
      <c r="H19" s="37"/>
      <c r="I19" s="21">
        <f t="shared" si="0"/>
        <v>0.99585479699131985</v>
      </c>
    </row>
    <row r="20" spans="1:9" ht="65.25" customHeight="1" x14ac:dyDescent="0.3">
      <c r="A20" s="75"/>
      <c r="B20" s="75"/>
      <c r="C20" s="77"/>
      <c r="D20" s="75"/>
      <c r="E20" s="26" t="s">
        <v>19</v>
      </c>
      <c r="F20" s="61">
        <v>1000000</v>
      </c>
      <c r="G20" s="61">
        <v>953615.09</v>
      </c>
      <c r="H20" s="37"/>
      <c r="I20" s="21">
        <f t="shared" si="0"/>
        <v>0.95361509</v>
      </c>
    </row>
    <row r="21" spans="1:9" ht="56.25" customHeight="1" x14ac:dyDescent="0.3">
      <c r="A21" s="74">
        <v>12</v>
      </c>
      <c r="B21" s="74" t="s">
        <v>61</v>
      </c>
      <c r="C21" s="76">
        <v>2019</v>
      </c>
      <c r="D21" s="76" t="s">
        <v>18</v>
      </c>
      <c r="E21" s="26" t="s">
        <v>17</v>
      </c>
      <c r="F21" s="61">
        <v>4824008.3899999997</v>
      </c>
      <c r="G21" s="61">
        <v>4708458.1399999997</v>
      </c>
      <c r="H21" s="26"/>
      <c r="I21" s="21">
        <f t="shared" si="0"/>
        <v>0.97604683892351185</v>
      </c>
    </row>
    <row r="22" spans="1:9" ht="37.5" x14ac:dyDescent="0.3">
      <c r="A22" s="75"/>
      <c r="B22" s="75"/>
      <c r="C22" s="77"/>
      <c r="D22" s="77"/>
      <c r="E22" s="26" t="s">
        <v>19</v>
      </c>
      <c r="F22" s="61">
        <v>305699.78000000003</v>
      </c>
      <c r="G22" s="61">
        <v>305699.78000000003</v>
      </c>
      <c r="H22" s="26"/>
      <c r="I22" s="21">
        <f t="shared" si="0"/>
        <v>1</v>
      </c>
    </row>
    <row r="23" spans="1:9" ht="93.75" x14ac:dyDescent="0.3">
      <c r="A23" s="49">
        <v>13</v>
      </c>
      <c r="B23" s="53" t="s">
        <v>41</v>
      </c>
      <c r="C23" s="26">
        <v>2019</v>
      </c>
      <c r="D23" s="48" t="s">
        <v>42</v>
      </c>
      <c r="E23" s="26" t="s">
        <v>17</v>
      </c>
      <c r="F23" s="61">
        <v>1000000</v>
      </c>
      <c r="G23" s="61">
        <v>1000000</v>
      </c>
      <c r="H23" s="26"/>
      <c r="I23" s="21">
        <f t="shared" si="0"/>
        <v>1</v>
      </c>
    </row>
    <row r="24" spans="1:9" ht="48.75" customHeight="1" x14ac:dyDescent="0.3">
      <c r="A24" s="74"/>
      <c r="B24" s="82" t="s">
        <v>22</v>
      </c>
      <c r="C24" s="85">
        <v>2019</v>
      </c>
      <c r="D24" s="76"/>
      <c r="E24" s="26" t="s">
        <v>17</v>
      </c>
      <c r="F24" s="30">
        <f>F6+F7+F8+F9+F10++F11+F12+F13+F14+F15+F18+F19+F21+F23</f>
        <v>8291435</v>
      </c>
      <c r="G24" s="30">
        <f>G6+G7+G8+G9+G10++G11+G12+G13+G14+G15+G18+G19+G21+G23</f>
        <v>7627815.6899999995</v>
      </c>
      <c r="H24" s="29"/>
      <c r="I24" s="21">
        <f t="shared" si="0"/>
        <v>0.91996327414977019</v>
      </c>
    </row>
    <row r="25" spans="1:9" ht="37.5" x14ac:dyDescent="0.3">
      <c r="A25" s="89"/>
      <c r="B25" s="83"/>
      <c r="C25" s="86"/>
      <c r="D25" s="88"/>
      <c r="E25" s="26" t="s">
        <v>21</v>
      </c>
      <c r="F25" s="30">
        <f>F17</f>
        <v>643520</v>
      </c>
      <c r="G25" s="30">
        <f>G17</f>
        <v>643520</v>
      </c>
      <c r="H25" s="29"/>
      <c r="I25" s="21">
        <f t="shared" si="0"/>
        <v>1</v>
      </c>
    </row>
    <row r="26" spans="1:9" ht="50.25" customHeight="1" x14ac:dyDescent="0.3">
      <c r="A26" s="89"/>
      <c r="B26" s="83"/>
      <c r="C26" s="86"/>
      <c r="D26" s="88"/>
      <c r="E26" s="26" t="s">
        <v>19</v>
      </c>
      <c r="F26" s="30">
        <f>F16+F20+F22</f>
        <v>1305699.78</v>
      </c>
      <c r="G26" s="30">
        <f>G16+G20+G22</f>
        <v>1259314.8700000001</v>
      </c>
      <c r="H26" s="29"/>
      <c r="I26" s="21">
        <f t="shared" si="0"/>
        <v>0.96447505719883031</v>
      </c>
    </row>
    <row r="27" spans="1:9" s="16" customFormat="1" ht="54.75" customHeight="1" x14ac:dyDescent="0.3">
      <c r="A27" s="75"/>
      <c r="B27" s="84"/>
      <c r="C27" s="87"/>
      <c r="D27" s="77"/>
      <c r="E27" s="27" t="s">
        <v>38</v>
      </c>
      <c r="F27" s="31">
        <f>SUM(F24:F26)</f>
        <v>10240654.779999999</v>
      </c>
      <c r="G27" s="31">
        <f>SUM(G24:G26)</f>
        <v>9530650.5599999987</v>
      </c>
      <c r="H27" s="28"/>
      <c r="I27" s="14">
        <f>G27/F27</f>
        <v>0.93066808370626464</v>
      </c>
    </row>
    <row r="28" spans="1:9" x14ac:dyDescent="0.3">
      <c r="G28" s="17"/>
    </row>
    <row r="30" spans="1:9" ht="21" hidden="1" x14ac:dyDescent="0.35">
      <c r="B30" s="67" t="s">
        <v>70</v>
      </c>
      <c r="F30" s="68" t="s">
        <v>71</v>
      </c>
      <c r="G30" s="17"/>
    </row>
    <row r="31" spans="1:9" x14ac:dyDescent="0.3">
      <c r="F31" s="17"/>
      <c r="G31" s="17"/>
      <c r="I31" s="24"/>
    </row>
    <row r="32" spans="1:9" x14ac:dyDescent="0.3">
      <c r="F32" s="18"/>
      <c r="G32" s="18"/>
    </row>
    <row r="33" spans="1:8" s="2" customFormat="1" x14ac:dyDescent="0.3">
      <c r="A33" s="32"/>
      <c r="B33" s="32"/>
      <c r="C33" s="33"/>
      <c r="D33" s="34"/>
      <c r="E33" s="34"/>
      <c r="F33" s="35"/>
      <c r="G33" s="35"/>
      <c r="H33" s="36"/>
    </row>
    <row r="34" spans="1:8" x14ac:dyDescent="0.3">
      <c r="F34" s="17"/>
      <c r="G34" s="17"/>
    </row>
    <row r="36" spans="1:8" x14ac:dyDescent="0.3">
      <c r="A36" s="4"/>
      <c r="B36" s="4"/>
      <c r="D36" s="4"/>
      <c r="E36" s="4"/>
      <c r="F36" s="17"/>
      <c r="G36" s="17"/>
      <c r="H36" s="4"/>
    </row>
  </sheetData>
  <mergeCells count="20">
    <mergeCell ref="B24:B27"/>
    <mergeCell ref="C24:C27"/>
    <mergeCell ref="D24:D27"/>
    <mergeCell ref="A15:A17"/>
    <mergeCell ref="B15:B17"/>
    <mergeCell ref="C15:C17"/>
    <mergeCell ref="D15:D17"/>
    <mergeCell ref="A24:A27"/>
    <mergeCell ref="B19:B20"/>
    <mergeCell ref="A19:A20"/>
    <mergeCell ref="C19:C20"/>
    <mergeCell ref="D19:D20"/>
    <mergeCell ref="B21:B22"/>
    <mergeCell ref="A21:A22"/>
    <mergeCell ref="C21:C22"/>
    <mergeCell ref="D21:D22"/>
    <mergeCell ref="A1:I1"/>
    <mergeCell ref="A3:I3"/>
    <mergeCell ref="A2:I2"/>
    <mergeCell ref="A5:I5"/>
  </mergeCells>
  <pageMargins left="0.70866141732283472" right="0.70866141732283472" top="0.74803149606299213" bottom="0.74803149606299213" header="0.31496062992125984" footer="0.31496062992125984"/>
  <pageSetup paperSize="9" scale="58" fitToHeight="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zoomScale="82" zoomScaleNormal="82" workbookViewId="0">
      <selection activeCell="F7" sqref="F7"/>
    </sheetView>
  </sheetViews>
  <sheetFormatPr defaultRowHeight="18.75" x14ac:dyDescent="0.3"/>
  <cols>
    <col min="1" max="1" width="9.140625" style="6"/>
    <col min="2" max="2" width="50" style="6" customWidth="1"/>
    <col min="3" max="3" width="25.28515625" style="7" customWidth="1"/>
    <col min="4" max="4" width="44.28515625" style="7" customWidth="1"/>
    <col min="5" max="16384" width="9.140625" style="4"/>
  </cols>
  <sheetData>
    <row r="1" spans="1:4" x14ac:dyDescent="0.3">
      <c r="A1" s="72" t="s">
        <v>47</v>
      </c>
      <c r="B1" s="72"/>
      <c r="C1" s="72"/>
      <c r="D1" s="72"/>
    </row>
    <row r="2" spans="1:4" ht="21.75" customHeight="1" x14ac:dyDescent="0.3">
      <c r="A2" s="71" t="s">
        <v>48</v>
      </c>
      <c r="B2" s="71"/>
      <c r="C2" s="71"/>
      <c r="D2" s="71"/>
    </row>
    <row r="3" spans="1:4" x14ac:dyDescent="0.3">
      <c r="A3" s="72" t="s">
        <v>50</v>
      </c>
      <c r="B3" s="72"/>
      <c r="C3" s="72"/>
      <c r="D3" s="72"/>
    </row>
    <row r="4" spans="1:4" x14ac:dyDescent="0.3">
      <c r="A4" s="5"/>
    </row>
    <row r="5" spans="1:4" s="15" customFormat="1" ht="75" x14ac:dyDescent="0.25">
      <c r="A5" s="27" t="s">
        <v>0</v>
      </c>
      <c r="B5" s="27" t="s">
        <v>23</v>
      </c>
      <c r="C5" s="27" t="s">
        <v>24</v>
      </c>
      <c r="D5" s="38" t="s">
        <v>5</v>
      </c>
    </row>
    <row r="6" spans="1:4" ht="36" customHeight="1" x14ac:dyDescent="0.3">
      <c r="A6" s="93" t="s">
        <v>7</v>
      </c>
      <c r="B6" s="93"/>
      <c r="C6" s="93"/>
      <c r="D6" s="93"/>
    </row>
    <row r="7" spans="1:4" ht="37.5" x14ac:dyDescent="0.3">
      <c r="A7" s="49">
        <v>1</v>
      </c>
      <c r="B7" s="63" t="s">
        <v>16</v>
      </c>
      <c r="C7" s="58">
        <v>1</v>
      </c>
      <c r="D7" s="26"/>
    </row>
    <row r="8" spans="1:4" ht="37.5" x14ac:dyDescent="0.3">
      <c r="A8" s="49">
        <v>2</v>
      </c>
      <c r="B8" s="63" t="s">
        <v>25</v>
      </c>
      <c r="C8" s="58">
        <v>0</v>
      </c>
      <c r="D8" s="26" t="s">
        <v>69</v>
      </c>
    </row>
    <row r="9" spans="1:4" ht="62.25" customHeight="1" x14ac:dyDescent="0.3">
      <c r="A9" s="49">
        <v>3</v>
      </c>
      <c r="B9" s="63" t="s">
        <v>67</v>
      </c>
      <c r="C9" s="58">
        <v>1</v>
      </c>
      <c r="D9" s="26"/>
    </row>
    <row r="10" spans="1:4" ht="75" x14ac:dyDescent="0.3">
      <c r="A10" s="49">
        <v>4</v>
      </c>
      <c r="B10" s="56" t="s">
        <v>54</v>
      </c>
      <c r="C10" s="58">
        <v>1</v>
      </c>
      <c r="D10" s="25"/>
    </row>
    <row r="11" spans="1:4" ht="37.5" x14ac:dyDescent="0.3">
      <c r="A11" s="49">
        <v>5</v>
      </c>
      <c r="B11" s="56" t="s">
        <v>36</v>
      </c>
      <c r="C11" s="58">
        <v>1</v>
      </c>
      <c r="D11" s="25"/>
    </row>
    <row r="12" spans="1:4" ht="27.75" customHeight="1" x14ac:dyDescent="0.3">
      <c r="A12" s="49">
        <v>6</v>
      </c>
      <c r="B12" s="56" t="s">
        <v>39</v>
      </c>
      <c r="C12" s="58">
        <v>1</v>
      </c>
      <c r="D12" s="25"/>
    </row>
    <row r="13" spans="1:4" ht="75.75" customHeight="1" x14ac:dyDescent="0.3">
      <c r="A13" s="49">
        <v>7</v>
      </c>
      <c r="B13" s="56" t="s">
        <v>55</v>
      </c>
      <c r="C13" s="58">
        <v>1</v>
      </c>
      <c r="D13" s="25"/>
    </row>
    <row r="14" spans="1:4" ht="75.75" customHeight="1" x14ac:dyDescent="0.3">
      <c r="A14" s="49">
        <v>8</v>
      </c>
      <c r="B14" s="56" t="s">
        <v>57</v>
      </c>
      <c r="C14" s="58">
        <v>1</v>
      </c>
      <c r="D14" s="25" t="s">
        <v>68</v>
      </c>
    </row>
    <row r="15" spans="1:4" ht="37.5" x14ac:dyDescent="0.3">
      <c r="A15" s="49">
        <v>9</v>
      </c>
      <c r="B15" s="56" t="s">
        <v>58</v>
      </c>
      <c r="C15" s="58">
        <v>1</v>
      </c>
      <c r="D15" s="25"/>
    </row>
    <row r="16" spans="1:4" ht="57.75" customHeight="1" x14ac:dyDescent="0.3">
      <c r="A16" s="49">
        <v>10</v>
      </c>
      <c r="B16" s="56" t="s">
        <v>59</v>
      </c>
      <c r="C16" s="58">
        <v>1</v>
      </c>
      <c r="D16" s="25"/>
    </row>
    <row r="17" spans="1:4" ht="99" customHeight="1" x14ac:dyDescent="0.3">
      <c r="A17" s="49">
        <v>11</v>
      </c>
      <c r="B17" s="56" t="s">
        <v>60</v>
      </c>
      <c r="C17" s="58">
        <v>1</v>
      </c>
      <c r="D17" s="25"/>
    </row>
    <row r="18" spans="1:4" ht="39.75" customHeight="1" x14ac:dyDescent="0.3">
      <c r="A18" s="49">
        <v>12</v>
      </c>
      <c r="B18" s="56" t="s">
        <v>61</v>
      </c>
      <c r="C18" s="58">
        <v>1</v>
      </c>
      <c r="D18" s="25"/>
    </row>
    <row r="19" spans="1:4" ht="93.75" x14ac:dyDescent="0.3">
      <c r="A19" s="49">
        <v>13</v>
      </c>
      <c r="B19" s="56" t="s">
        <v>41</v>
      </c>
      <c r="C19" s="58">
        <v>1</v>
      </c>
      <c r="D19" s="25"/>
    </row>
    <row r="20" spans="1:4" ht="150" x14ac:dyDescent="0.3">
      <c r="A20" s="49">
        <v>14</v>
      </c>
      <c r="B20" s="56" t="s">
        <v>26</v>
      </c>
      <c r="C20" s="58">
        <v>1</v>
      </c>
      <c r="D20" s="25"/>
    </row>
    <row r="21" spans="1:4" ht="112.5" x14ac:dyDescent="0.3">
      <c r="A21" s="49">
        <v>15</v>
      </c>
      <c r="B21" s="56" t="s">
        <v>27</v>
      </c>
      <c r="C21" s="58">
        <v>1</v>
      </c>
      <c r="D21" s="25"/>
    </row>
    <row r="22" spans="1:4" ht="93.75" x14ac:dyDescent="0.3">
      <c r="A22" s="49">
        <v>16</v>
      </c>
      <c r="B22" s="56" t="s">
        <v>28</v>
      </c>
      <c r="C22" s="58">
        <v>1</v>
      </c>
      <c r="D22" s="25"/>
    </row>
    <row r="23" spans="1:4" s="16" customFormat="1" ht="0.75" customHeight="1" x14ac:dyDescent="0.3">
      <c r="A23" s="40"/>
      <c r="B23" s="41" t="s">
        <v>29</v>
      </c>
      <c r="C23" s="51">
        <f>1/A22*SUM(C7:C22)</f>
        <v>0.9375</v>
      </c>
      <c r="D23" s="40"/>
    </row>
    <row r="26" spans="1:4" x14ac:dyDescent="0.3">
      <c r="B26" s="11"/>
      <c r="C26" s="1"/>
      <c r="D26" s="19"/>
    </row>
  </sheetData>
  <mergeCells count="4">
    <mergeCell ref="A1:D1"/>
    <mergeCell ref="A2:D2"/>
    <mergeCell ref="A3:D3"/>
    <mergeCell ref="A6:D6"/>
  </mergeCells>
  <pageMargins left="0.70866141732283472" right="0.70866141732283472" top="0.74803149606299213" bottom="0.74803149606299213" header="0.31496062992125984" footer="0.31496062992125984"/>
  <pageSetup paperSize="9" fitToHeight="3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13"/>
  <sheetViews>
    <sheetView workbookViewId="0">
      <selection activeCell="E14" sqref="E14"/>
    </sheetView>
  </sheetViews>
  <sheetFormatPr defaultRowHeight="15" x14ac:dyDescent="0.25"/>
  <cols>
    <col min="2" max="2" width="11.28515625" customWidth="1"/>
    <col min="3" max="3" width="9.5703125" bestFit="1" customWidth="1"/>
  </cols>
  <sheetData>
    <row r="6" spans="1:3" x14ac:dyDescent="0.25">
      <c r="A6" t="s">
        <v>30</v>
      </c>
      <c r="C6" t="s">
        <v>31</v>
      </c>
    </row>
    <row r="7" spans="1:3" x14ac:dyDescent="0.25">
      <c r="A7" t="s">
        <v>32</v>
      </c>
      <c r="C7" t="s">
        <v>33</v>
      </c>
    </row>
    <row r="8" spans="1:3" x14ac:dyDescent="0.25">
      <c r="A8" t="s">
        <v>34</v>
      </c>
      <c r="C8" t="s">
        <v>35</v>
      </c>
    </row>
    <row r="11" spans="1:3" x14ac:dyDescent="0.25">
      <c r="A11" t="s">
        <v>43</v>
      </c>
      <c r="B11" s="39">
        <f>0.9*Индикаторы!H9</f>
        <v>0.9</v>
      </c>
      <c r="C11" s="52">
        <f>0.1*'Контрольные события'!C23</f>
        <v>9.375E-2</v>
      </c>
    </row>
    <row r="13" spans="1:3" x14ac:dyDescent="0.25">
      <c r="B13" s="52">
        <f>B11+C11</f>
        <v>0.99375000000000002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Индикаторы</vt:lpstr>
      <vt:lpstr>Исполнение</vt:lpstr>
      <vt:lpstr>Контрольные события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cp:lastPrinted>2020-03-18T05:23:05Z</cp:lastPrinted>
  <dcterms:created xsi:type="dcterms:W3CDTF">2016-02-09T11:32:39Z</dcterms:created>
  <dcterms:modified xsi:type="dcterms:W3CDTF">2020-03-18T05:24:57Z</dcterms:modified>
</cp:coreProperties>
</file>